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\Planilhas\Nova pasta\"/>
    </mc:Choice>
  </mc:AlternateContent>
  <bookViews>
    <workbookView xWindow="0" yWindow="0" windowWidth="21600" windowHeight="9645"/>
  </bookViews>
  <sheets>
    <sheet name="PLANILHA" sheetId="1" r:id="rId1"/>
    <sheet name="CRONOGRAMA" sheetId="2" r:id="rId2"/>
  </sheets>
  <definedNames>
    <definedName name="_xlnm._FilterDatabase" localSheetId="0" hidden="1">PLANILHA!$A$8:$L$344</definedName>
    <definedName name="_xlnm.Print_Area" localSheetId="1">CRONOGRAMA!$A$1:$M$41</definedName>
    <definedName name="_xlnm.Print_Area" localSheetId="0">PLANILHA!$A$1:$I$344</definedName>
    <definedName name="BuiltIn_Print_Area" localSheetId="1">#REF!</definedName>
    <definedName name="BuiltIn_Print_Area">#REF!</definedName>
    <definedName name="Excel_BuiltIn_Print_Area_1_1" localSheetId="1">#REF!</definedName>
    <definedName name="Excel_BuiltIn_Print_Area_1_1">#REF!</definedName>
    <definedName name="Excel_BuiltIn_Print_Area_1_1_1_1_1_1" localSheetId="1">#REF!</definedName>
    <definedName name="Excel_BuiltIn_Print_Area_1_1_1_1_1_1">#REF!</definedName>
    <definedName name="Excel_BuiltIn_Print_Area_3" localSheetId="1">#REF!</definedName>
    <definedName name="Excel_BuiltIn_Print_Area_3">#REF!</definedName>
    <definedName name="Excel_BuiltIn_Print_Area_3_1" localSheetId="1">#REF!</definedName>
    <definedName name="Excel_BuiltIn_Print_Area_3_1">#REF!</definedName>
    <definedName name="Excel_BuiltIn_Print_Area_3_1_1_1" localSheetId="1">#REF!</definedName>
    <definedName name="Excel_BuiltIn_Print_Area_3_1_1_1">#REF!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_1" localSheetId="1">#REF!</definedName>
    <definedName name="Excel_BuiltIn_Print_Area_4_1_1_1">#REF!</definedName>
    <definedName name="Excel_BuiltIn_Print_Area_4_1_1_1_1" localSheetId="1">#REF!</definedName>
    <definedName name="Excel_BuiltIn_Print_Area_4_1_1_1_1">#REF!</definedName>
    <definedName name="Excel_BuiltIn_Print_Area_4_1_1_1_1_1" localSheetId="1">#REF!</definedName>
    <definedName name="Excel_BuiltIn_Print_Area_4_1_1_1_1_1">#REF!</definedName>
    <definedName name="Excel_BuiltIn_Print_Area_5" localSheetId="1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7" localSheetId="1">#REF!</definedName>
    <definedName name="Excel_BuiltIn_Print_Area_7">#REF!</definedName>
    <definedName name="Excel_BuiltIn_Print_Titles_1_1_1" localSheetId="1">#REF!</definedName>
    <definedName name="Excel_BuiltIn_Print_Titles_1_1_1">#REF!</definedName>
    <definedName name="Excel_BuiltIn_Print_Titles_1_1_1_1" localSheetId="1">#REF!</definedName>
    <definedName name="Excel_BuiltIn_Print_Titles_1_1_1_1">#REF!</definedName>
    <definedName name="Excel_BuiltIn_Print_Titles_1_1_1_1_1" localSheetId="1">#REF!</definedName>
    <definedName name="Excel_BuiltIn_Print_Titles_1_1_1_1_1">#REF!</definedName>
    <definedName name="Excel_BuiltIn_Print_Titles_3_1" localSheetId="1">#REF!</definedName>
    <definedName name="Excel_BuiltIn_Print_Titles_3_1">#REF!</definedName>
    <definedName name="Excel_BuiltIn_Print_Titles_5" localSheetId="1">#REF!</definedName>
    <definedName name="Excel_BuiltIn_Print_Titles_5">#REF!</definedName>
    <definedName name="Excel_BuiltIn_Print_Titles_7" localSheetId="1">#REF!</definedName>
    <definedName name="Excel_BuiltIn_Print_Titles_7">#REF!</definedName>
    <definedName name="xxx" localSheetId="1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11" i="1"/>
  <c r="H10" i="1"/>
  <c r="H215" i="1" l="1"/>
  <c r="I215" i="1" s="1"/>
  <c r="H189" i="1"/>
  <c r="I189" i="1" s="1"/>
  <c r="H163" i="1"/>
  <c r="I163" i="1" s="1"/>
  <c r="H138" i="1"/>
  <c r="I138" i="1" s="1"/>
  <c r="H113" i="1"/>
  <c r="I113" i="1" s="1"/>
  <c r="H87" i="1"/>
  <c r="I87" i="1" s="1"/>
  <c r="M35" i="2" l="1"/>
  <c r="K32" i="2"/>
  <c r="L20" i="2"/>
  <c r="M20" i="2" s="1"/>
  <c r="K20" i="2"/>
  <c r="J20" i="2"/>
  <c r="L17" i="2"/>
  <c r="K17" i="2"/>
  <c r="J17" i="2"/>
  <c r="I17" i="2"/>
  <c r="H17" i="2"/>
  <c r="G17" i="2"/>
  <c r="F17" i="2"/>
  <c r="L26" i="2"/>
  <c r="K26" i="2"/>
  <c r="M17" i="2"/>
  <c r="L29" i="2"/>
  <c r="K29" i="2"/>
  <c r="M32" i="2"/>
  <c r="M29" i="2"/>
  <c r="M26" i="2"/>
  <c r="M23" i="2"/>
  <c r="M11" i="2"/>
  <c r="M8" i="2"/>
  <c r="M14" i="2" l="1"/>
  <c r="H207" i="1" l="1"/>
  <c r="H181" i="1"/>
  <c r="H155" i="1"/>
  <c r="H130" i="1"/>
  <c r="H105" i="1"/>
  <c r="H79" i="1"/>
  <c r="H54" i="1"/>
  <c r="H315" i="1"/>
  <c r="H298" i="1"/>
  <c r="H34" i="1"/>
  <c r="H344" i="1" l="1"/>
  <c r="I344" i="1" s="1"/>
  <c r="H343" i="1"/>
  <c r="I343" i="1" s="1"/>
  <c r="H342" i="1"/>
  <c r="I342" i="1" s="1"/>
  <c r="H340" i="1"/>
  <c r="I340" i="1" s="1"/>
  <c r="I339" i="1" s="1"/>
  <c r="H337" i="1"/>
  <c r="I337" i="1" s="1"/>
  <c r="H336" i="1"/>
  <c r="I336" i="1" s="1"/>
  <c r="H335" i="1"/>
  <c r="I335" i="1" s="1"/>
  <c r="H334" i="1"/>
  <c r="I334" i="1" s="1"/>
  <c r="H333" i="1"/>
  <c r="I333" i="1" s="1"/>
  <c r="H332" i="1"/>
  <c r="I332" i="1" s="1"/>
  <c r="H331" i="1"/>
  <c r="I331" i="1" s="1"/>
  <c r="H330" i="1"/>
  <c r="I330" i="1" s="1"/>
  <c r="H329" i="1"/>
  <c r="I329" i="1" s="1"/>
  <c r="H327" i="1"/>
  <c r="I327" i="1" s="1"/>
  <c r="H326" i="1"/>
  <c r="I326" i="1" s="1"/>
  <c r="H325" i="1"/>
  <c r="I325" i="1" s="1"/>
  <c r="H324" i="1"/>
  <c r="I324" i="1" s="1"/>
  <c r="H323" i="1"/>
  <c r="I323" i="1" s="1"/>
  <c r="H322" i="1"/>
  <c r="I322" i="1" s="1"/>
  <c r="H321" i="1"/>
  <c r="I321" i="1" s="1"/>
  <c r="H320" i="1"/>
  <c r="I320" i="1" s="1"/>
  <c r="H319" i="1"/>
  <c r="I319" i="1" s="1"/>
  <c r="H318" i="1"/>
  <c r="I318" i="1" s="1"/>
  <c r="H317" i="1"/>
  <c r="I317" i="1" s="1"/>
  <c r="H316" i="1"/>
  <c r="I316" i="1" s="1"/>
  <c r="I315" i="1"/>
  <c r="H314" i="1"/>
  <c r="I314" i="1" s="1"/>
  <c r="H313" i="1"/>
  <c r="I313" i="1" s="1"/>
  <c r="H312" i="1"/>
  <c r="I312" i="1" s="1"/>
  <c r="H311" i="1"/>
  <c r="I311" i="1" s="1"/>
  <c r="H310" i="1"/>
  <c r="I310" i="1" s="1"/>
  <c r="H309" i="1"/>
  <c r="I309" i="1" s="1"/>
  <c r="H308" i="1"/>
  <c r="I308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300" i="1"/>
  <c r="I300" i="1" s="1"/>
  <c r="H299" i="1"/>
  <c r="I299" i="1" s="1"/>
  <c r="I298" i="1"/>
  <c r="H297" i="1"/>
  <c r="I297" i="1" s="1"/>
  <c r="H296" i="1"/>
  <c r="I296" i="1" s="1"/>
  <c r="H295" i="1"/>
  <c r="I295" i="1" s="1"/>
  <c r="H294" i="1"/>
  <c r="I294" i="1" s="1"/>
  <c r="H293" i="1"/>
  <c r="I293" i="1" s="1"/>
  <c r="H291" i="1"/>
  <c r="I291" i="1" s="1"/>
  <c r="I290" i="1" s="1"/>
  <c r="C24" i="2" s="1"/>
  <c r="H289" i="1"/>
  <c r="I289" i="1" s="1"/>
  <c r="H288" i="1"/>
  <c r="I288" i="1" s="1"/>
  <c r="H287" i="1"/>
  <c r="I287" i="1" s="1"/>
  <c r="H286" i="1"/>
  <c r="I286" i="1" s="1"/>
  <c r="H285" i="1"/>
  <c r="I285" i="1" s="1"/>
  <c r="H284" i="1"/>
  <c r="I284" i="1" s="1"/>
  <c r="H283" i="1"/>
  <c r="I283" i="1" s="1"/>
  <c r="H282" i="1"/>
  <c r="I282" i="1" s="1"/>
  <c r="H281" i="1"/>
  <c r="I281" i="1" s="1"/>
  <c r="H280" i="1"/>
  <c r="I280" i="1" s="1"/>
  <c r="H279" i="1"/>
  <c r="I279" i="1" s="1"/>
  <c r="H278" i="1"/>
  <c r="I278" i="1" s="1"/>
  <c r="H277" i="1"/>
  <c r="I277" i="1" s="1"/>
  <c r="H276" i="1"/>
  <c r="I276" i="1" s="1"/>
  <c r="H275" i="1"/>
  <c r="I275" i="1" s="1"/>
  <c r="H274" i="1"/>
  <c r="I274" i="1" s="1"/>
  <c r="H273" i="1"/>
  <c r="I273" i="1" s="1"/>
  <c r="H272" i="1"/>
  <c r="I272" i="1" s="1"/>
  <c r="H271" i="1"/>
  <c r="I271" i="1" s="1"/>
  <c r="H270" i="1"/>
  <c r="I270" i="1" s="1"/>
  <c r="H269" i="1"/>
  <c r="I269" i="1" s="1"/>
  <c r="H268" i="1"/>
  <c r="I268" i="1" s="1"/>
  <c r="H266" i="1"/>
  <c r="I266" i="1" s="1"/>
  <c r="H265" i="1"/>
  <c r="I265" i="1" s="1"/>
  <c r="H264" i="1"/>
  <c r="I264" i="1" s="1"/>
  <c r="H263" i="1"/>
  <c r="I263" i="1" s="1"/>
  <c r="H262" i="1"/>
  <c r="I262" i="1" s="1"/>
  <c r="H261" i="1"/>
  <c r="I261" i="1" s="1"/>
  <c r="H260" i="1"/>
  <c r="I260" i="1" s="1"/>
  <c r="H259" i="1"/>
  <c r="I259" i="1" s="1"/>
  <c r="H258" i="1"/>
  <c r="I258" i="1" s="1"/>
  <c r="H257" i="1"/>
  <c r="I257" i="1" s="1"/>
  <c r="H256" i="1"/>
  <c r="I256" i="1" s="1"/>
  <c r="H255" i="1"/>
  <c r="I255" i="1" s="1"/>
  <c r="H254" i="1"/>
  <c r="I254" i="1" s="1"/>
  <c r="H253" i="1"/>
  <c r="I253" i="1" s="1"/>
  <c r="H252" i="1"/>
  <c r="I252" i="1" s="1"/>
  <c r="H251" i="1"/>
  <c r="I251" i="1" s="1"/>
  <c r="H250" i="1"/>
  <c r="I250" i="1" s="1"/>
  <c r="H249" i="1"/>
  <c r="I249" i="1" s="1"/>
  <c r="H248" i="1"/>
  <c r="I248" i="1" s="1"/>
  <c r="H247" i="1"/>
  <c r="I247" i="1" s="1"/>
  <c r="H246" i="1"/>
  <c r="I246" i="1" s="1"/>
  <c r="H245" i="1"/>
  <c r="I245" i="1" s="1"/>
  <c r="H244" i="1"/>
  <c r="I244" i="1" s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14" i="1"/>
  <c r="I214" i="1" s="1"/>
  <c r="H213" i="1"/>
  <c r="I213" i="1" s="1"/>
  <c r="H212" i="1"/>
  <c r="I212" i="1" s="1"/>
  <c r="H211" i="1"/>
  <c r="I211" i="1" s="1"/>
  <c r="H210" i="1"/>
  <c r="I210" i="1" s="1"/>
  <c r="H209" i="1"/>
  <c r="I209" i="1" s="1"/>
  <c r="H208" i="1"/>
  <c r="I208" i="1" s="1"/>
  <c r="I207" i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I181" i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I155" i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I130" i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I105" i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I79" i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I54" i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I34" i="1"/>
  <c r="H33" i="1"/>
  <c r="I33" i="1" s="1"/>
  <c r="H32" i="1"/>
  <c r="I32" i="1" s="1"/>
  <c r="H31" i="1"/>
  <c r="I31" i="1" s="1"/>
  <c r="H30" i="1"/>
  <c r="I30" i="1" s="1"/>
  <c r="H29" i="1"/>
  <c r="I29" i="1" s="1"/>
  <c r="I27" i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6" i="1"/>
  <c r="I16" i="1" s="1"/>
  <c r="H15" i="1"/>
  <c r="I15" i="1" s="1"/>
  <c r="H14" i="1"/>
  <c r="I14" i="1" s="1"/>
  <c r="H13" i="1"/>
  <c r="I13" i="1" s="1"/>
  <c r="H12" i="1"/>
  <c r="I12" i="1" s="1"/>
  <c r="I11" i="1"/>
  <c r="I10" i="1"/>
  <c r="I62" i="1" l="1"/>
  <c r="I88" i="1"/>
  <c r="I114" i="1"/>
  <c r="I164" i="1"/>
  <c r="I190" i="1"/>
  <c r="I139" i="1"/>
  <c r="L24" i="2"/>
  <c r="M24" i="2" s="1"/>
  <c r="I243" i="1"/>
  <c r="I307" i="1"/>
  <c r="C30" i="2" s="1"/>
  <c r="I328" i="1"/>
  <c r="C33" i="2" s="1"/>
  <c r="I292" i="1"/>
  <c r="C27" i="2" s="1"/>
  <c r="I341" i="1"/>
  <c r="I338" i="1" s="1"/>
  <c r="C36" i="2" s="1"/>
  <c r="I217" i="1"/>
  <c r="I267" i="1"/>
  <c r="I36" i="1"/>
  <c r="I9" i="1"/>
  <c r="C9" i="2" s="1"/>
  <c r="I28" i="1"/>
  <c r="C15" i="2" s="1"/>
  <c r="I17" i="1"/>
  <c r="C12" i="2" s="1"/>
  <c r="K30" i="2" l="1"/>
  <c r="L30" i="2"/>
  <c r="F15" i="2"/>
  <c r="E15" i="2"/>
  <c r="K27" i="2"/>
  <c r="L27" i="2"/>
  <c r="E9" i="2"/>
  <c r="E12" i="2"/>
  <c r="M12" i="2" s="1"/>
  <c r="I36" i="2"/>
  <c r="E36" i="2"/>
  <c r="L36" i="2"/>
  <c r="H36" i="2"/>
  <c r="J36" i="2"/>
  <c r="F36" i="2"/>
  <c r="K36" i="2"/>
  <c r="G36" i="2"/>
  <c r="L33" i="2"/>
  <c r="K33" i="2"/>
  <c r="I216" i="1"/>
  <c r="C21" i="2" s="1"/>
  <c r="I35" i="1"/>
  <c r="C18" i="2" s="1"/>
  <c r="M15" i="2" l="1"/>
  <c r="M33" i="2"/>
  <c r="M27" i="2"/>
  <c r="L18" i="2"/>
  <c r="G18" i="2"/>
  <c r="G37" i="2" s="1"/>
  <c r="H18" i="2"/>
  <c r="H37" i="2" s="1"/>
  <c r="F18" i="2"/>
  <c r="I18" i="2"/>
  <c r="I37" i="2" s="1"/>
  <c r="J18" i="2"/>
  <c r="K18" i="2"/>
  <c r="M36" i="2"/>
  <c r="L21" i="2"/>
  <c r="J21" i="2"/>
  <c r="K21" i="2"/>
  <c r="E37" i="2"/>
  <c r="M9" i="2"/>
  <c r="C37" i="2"/>
  <c r="C17" i="2" s="1"/>
  <c r="M30" i="2"/>
  <c r="I8" i="1"/>
  <c r="L37" i="2" l="1"/>
  <c r="L38" i="2" s="1"/>
  <c r="J37" i="2"/>
  <c r="J38" i="2" s="1"/>
  <c r="K37" i="2"/>
  <c r="K38" i="2" s="1"/>
  <c r="H38" i="2"/>
  <c r="H39" i="2"/>
  <c r="G38" i="2"/>
  <c r="G39" i="2"/>
  <c r="C20" i="2"/>
  <c r="M18" i="2"/>
  <c r="E38" i="2"/>
  <c r="E39" i="2"/>
  <c r="F37" i="2"/>
  <c r="C23" i="2"/>
  <c r="C26" i="2"/>
  <c r="C11" i="2"/>
  <c r="C35" i="2"/>
  <c r="C32" i="2"/>
  <c r="C29" i="2"/>
  <c r="C14" i="2"/>
  <c r="C8" i="2"/>
  <c r="I38" i="2"/>
  <c r="I39" i="2"/>
  <c r="M21" i="2"/>
  <c r="L39" i="2" l="1"/>
  <c r="J39" i="2"/>
  <c r="K39" i="2"/>
  <c r="M37" i="2"/>
  <c r="E40" i="2"/>
  <c r="F38" i="2"/>
  <c r="F39" i="2"/>
  <c r="E41" i="2"/>
  <c r="M39" i="2" l="1"/>
  <c r="M38" i="2"/>
  <c r="F40" i="2"/>
  <c r="G40" i="2" s="1"/>
  <c r="H40" i="2" s="1"/>
  <c r="I40" i="2" s="1"/>
  <c r="J40" i="2" s="1"/>
  <c r="K40" i="2" s="1"/>
  <c r="L40" i="2" s="1"/>
  <c r="M40" i="2" s="1"/>
  <c r="F41" i="2"/>
  <c r="G41" i="2" s="1"/>
  <c r="H41" i="2" s="1"/>
  <c r="I41" i="2" s="1"/>
  <c r="J41" i="2" s="1"/>
  <c r="K41" i="2" s="1"/>
  <c r="L41" i="2" s="1"/>
  <c r="M41" i="2" s="1"/>
</calcChain>
</file>

<file path=xl/comments1.xml><?xml version="1.0" encoding="utf-8"?>
<comments xmlns="http://schemas.openxmlformats.org/spreadsheetml/2006/main">
  <authors>
    <author>-</author>
  </authors>
  <commentList>
    <comment ref="G10" authorId="0" shapeId="0">
      <text>
        <r>
          <rPr>
            <b/>
            <sz val="9"/>
            <color indexed="81"/>
            <rFont val="Segoe UI"/>
            <charset val="1"/>
          </rPr>
          <t>PREENCHER APENAS AS CÉLULAS EM AMARELO</t>
        </r>
      </text>
    </comment>
  </commentList>
</comments>
</file>

<file path=xl/sharedStrings.xml><?xml version="1.0" encoding="utf-8"?>
<sst xmlns="http://schemas.openxmlformats.org/spreadsheetml/2006/main" count="1528" uniqueCount="592">
  <si>
    <t>SERVIÇOS PRELIMINARES</t>
  </si>
  <si>
    <t>LIGAÇÃO PROVISÓRIA DE LUZ E FORÇA-PADRÃO PROVISÓRIO 30KVA</t>
  </si>
  <si>
    <t>LIGAÇÃO DE ÁGUA PROVISÓRIA PARA CANTEIRO, INCLUSIVE HIDRÔMETRO E CAVALETE PARA MEDIÇÃO DE ÁGUA - ENTRADA PRINCIPAL, EM AÇO GALVANIZADO DN 20MM (1/2") - PADRÃO CONCESSIONÁRIA</t>
  </si>
  <si>
    <t>FORNECIMENTO E FIXAÇÃO DE PLACA DE OBRA (PARA CONSTRUCAO CIVIL) EM CHAPA GALVANIZADA *N. 22*, ADESIVADA, INCLUSIVE POSTES PARA FIXACAO (I-4813 (SINAPI 07/2022) / ED-16671 (SETOP 04/2022))</t>
  </si>
  <si>
    <t>BARRACÃO DE OBRA PARA INSTALAÇÃO SANITÁRIA TIPO-I, ÁREA INTERNA 14,52M2, EM CHAPA DE COMPENSADO RESINADO (OBRA DE PEQUENO PORTE, EFETIVO ATÉ 30 HOMENS), PADRÃO DER-MG</t>
  </si>
  <si>
    <t>TAPUME COM TELHA METÁLICA. AF_05/2018</t>
  </si>
  <si>
    <t>PLACA DE AÇO CARBONO COM PELÍCULA REFLETIVA GRAU TÉCNICO TIPO I DA ABNT - PLACA CIRCULAR (EXECUÇÃO, INCLUINDO FORNECIMENTO E TRANSPORTE DE TODOS OS MATERIAIS, INCLUSIVE POSTE DE SUSTENTAÇÃO)</t>
  </si>
  <si>
    <t>PLACA DE AÇO CARBONO COM PELÍCULA REFLETIVA GRAU TÉCNICO TIPO I DA ABNT - PLACA RETANGULAR (EXECUÇÃO, INCLUINDO FORNECIMENTO E TRANSPORTE DE TODOS OS MATERIAIS, INCLUSIVE POSTE DE SUSTENTAÇÃO)</t>
  </si>
  <si>
    <t>DEMOLIÇÃO E REMOÇÃO</t>
  </si>
  <si>
    <t>LIMPEZA MECANIZADA DE CAMADA VEGETAL, VEGETAÇÃO E PEQUENAS ÁRVORES (DIÂMETRO DE TRONCO MENOR QUE 0,20 M), COM TRATOR DE ESTEIRAS.AF_05/2018</t>
  </si>
  <si>
    <t>CORTE RASO E RECORTE DE ÁRVORE COM DIÂMETRO DE TRONCO MAIOR OU IGUAL A 0,20 M E MENOR QUE 0,40 M.AF_05/2018</t>
  </si>
  <si>
    <t>DEMOLIÇÃO PARCIAL DE PAVIMENTO ASFÁLTICO, DE FORMA MECANIZADA, SEM REAPROVEITAMENTO. AF_12/2017</t>
  </si>
  <si>
    <t>DEMOLIÇÃO DE CONCRETO ARMADO - COM EQUIPAMENTO ELÉTRICO, INCLUSIVE AFASTAMENTO</t>
  </si>
  <si>
    <t>DEMOLIÇÃO DE PASSEIO OU LAJE DE CONCRETO COM EQUIPAMENTO PNEUMÁTICO, INCLUSIVE AFASTAMENTO</t>
  </si>
  <si>
    <t>REMOÇÃO DE MEIO-FIO PRÉ-MOLDADO DE CONCRETO INCLUSIVE CARGA</t>
  </si>
  <si>
    <t>ESCAVAÇÃO HORIZONTAL, INCLUINDO ESCARIFICAÇÃO, CARGA E DESCARGA EM SOLO DE 2A CATEGORIA COM TRATOR DE ESTEIRAS (100HP/LÂMINA: 2,19M3). AF_07/2020</t>
  </si>
  <si>
    <t>CARGA, MANOBRA E DESCARGA DE ENTULHO EM CAMINHÃO BASCULANTE 6 M³ - CARGA COM ESCAVADEIRA HIDRÁULICA  (CAÇAMBA DE 0,80 M³ / 111 HP) E DESCARGA LIVRE (UNIDADE: M3). AF_07/2020</t>
  </si>
  <si>
    <t>RETALUDAMENTO / RECONSTRUÇÃO EM ATERRO / ESTRADA DE ACESSO</t>
  </si>
  <si>
    <t>ESCAVAÇÃO VERTICAL A CÉU ABERTO, EM OBRAS DE INFRAESTRUTURA, INCLUINDO CARGA, DESCARGA E TRANSPORTE, EM SOLO DE 1ª CATEGORIA COM ESCAVADEIRA HIDRÁULICA (CAÇAMBA: 0,8 M³ / 111 HP), FROTA DE 3 CAMINHÕES BASCULANTES DE 14 M³, DMT ATÉ 1 KM E VELOCIDADE MÉDIA14KM/H. AF_05/2020</t>
  </si>
  <si>
    <t>ATERRO COMPACTADO COM PLACA VIBRATÓRIA</t>
  </si>
  <si>
    <t>ENSAIOS DE TERRAPLANAGEM - CORPO E CAMADA FINAL DO ATERRO (SETOP: ED-49568/ED-49555/ED-49556/ED-49551/ED-49553/ED-49554/ED-49558)</t>
  </si>
  <si>
    <t>ENSAIO DE MASSA ESPECIFICA - IN SITU - METODO FRASCO DE AREIA - SOLOS</t>
  </si>
  <si>
    <t>CORTINAS ATIRANTADAS</t>
  </si>
  <si>
    <t>CORTINA ATIRANTADA: M1,M3,M4,M7 e M8 (DIM.: 10 M x 6 M x 0,25 M)</t>
  </si>
  <si>
    <t>ESTACA BROCA DE CONCRETO ARMADO 20MPA, DIÂMETRO: 25CM, COMPRIMENTO: 6,00M, ESCAVAÇÃO MECANIZADA, COMPLETA, INCLUSIVE LANÇAMENTO, BOMBEAMENTO E ADENSAMENTO (SINAPI 100896/103673)</t>
  </si>
  <si>
    <t>ARMAÇÃO DE CORTINA DE CONTENÇÃO EM CONCRETO ARMADO, COM AÇO CA-50 DE 10 MM - MONTAGEM. AF_07/2019</t>
  </si>
  <si>
    <t>ARMAÇÃO DE CORTINA DE CONTENÇÃO EM CONCRETO ARMADO, COM AÇO CA-50 DE 16 MM - MONTAGEM. AF_07/2019</t>
  </si>
  <si>
    <t xml:space="preserve">CHAPA DE ACO FINA A FRIO BITOLA MSG 26, E = 0,45 MM (3,60 KG/M2)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</si>
  <si>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ARMAÇÃO DE ESTRUTURAS DIVERSAS DE CONCRETO ARMADO, EXCETO VIGAS, PILARES, LAJES E FUNDAÇÕES, UTILIZANDO AÇO CA-50 DE 6,3 MM - MONTAGEM. AF_06/2022</t>
  </si>
  <si>
    <t>SOLDA DE TOPO EM CHAPA/PERFIL/TUBO DE AÇO CHANFRADO, ESPESSURA=1/8"' (SINAPI 98746) (PROJETO DA ARMADURA DE PUNÇÃO: SOLDA ENTRE BARRA DE ANCORAGEM E CONECTOR)</t>
  </si>
  <si>
    <t>CONCRETAGEM DE CORTINA DE CONTENÇÃO, FCK= 25 MPA, ATRAVÉS DE BOMBA. LANÇAMENTO, ADENSAMENTO E ACABAMENTO (SINAPI: 100349)</t>
  </si>
  <si>
    <t>FABRICAÇÃO, MONTAGEM E DESMONTAGEM DE FÔRMA PARA CORTINA DE CONTENÇÃO, EM CHAPA DE MADEIRA COMPENSADA PLASTIFICADA, E = 18 MM, 10 UTILIZAÇÕES. AF_07/2019</t>
  </si>
  <si>
    <t>PROTENSÃO DE TIRANTE PERMANENTE PROTENDIDO DE AÇO DE AÇO D = 32 MM, TENSÃO DE ESCOAMENTO = 950 MPA E TENSÃO DE RUPTURA = 1.050 MPA - INCLUSIVE ANCORAGEM E GRAUTEAMENTO DA CABEÇA</t>
  </si>
  <si>
    <t>TIRANTE PERMANENTE PROTENDIDO DE AÇO D = 32 MM, TENSÃO DE ESCOAMENTO = 950 MPA E TENSÃO DE RUPTURA = 1.050 MPA - EXCETO PERFURAÇÃO</t>
  </si>
  <si>
    <t>PINTURA COM TINTA ALQUÍDICA DE FUNDO E ACABAMENTO (ESMALTE SINTÉTICO GRAFITE) APLICADA A ROLO OU PINCEL SOBRE SUPERFÍCIES METÁLICAS (EXCETO PERFIL) EXECUTADO EM OBRA (POR DEMÃO). AF_01/2020</t>
  </si>
  <si>
    <t>GEOTÊXTIL NÃO TECIDO 100% POLIÉSTER, RESISTÊNCIA A TRAÇÃO DE 14 KN/M (RT - 14), INSTALADO EM DRENO - FORNECIMENTO E INSTALAÇÃO. AF_07/2021</t>
  </si>
  <si>
    <t>DRENO VERTICAL DE AREIA (EXECUÇÃO INCLUINDO ESCAVAÇÃO ,FORNECIMENTO DE TODOS OS MATERIAIS, EXCETO TRANSPORTE DOS AGREGADOS)</t>
  </si>
  <si>
    <t>DRENO SUB-HORIZONTAL - DSH 01 - MATERIAL DE 1ª CATEGORIA</t>
  </si>
  <si>
    <t>DRENO BARBACÃ, DN 50 MM, COM MATERIAL DRENANTE. AF_07/2021</t>
  </si>
  <si>
    <t>MONTAGEM E DESMONTAGEM DE ANDAIME MODULAR FACHADEIRO, COM PISO METÁLICO, PARA EDIFICAÇÕES COM MÚLTIPLOS PAVIMENTOS (EXCLUSIVE ANDAIME E LIMPEZA). AF_11/2017</t>
  </si>
  <si>
    <t>LOCAÇÃO DE PONTO PARA REFERÊNCIA TOPOGRÁFICA. AF_10/2018</t>
  </si>
  <si>
    <t>ESCARIFICAÇÃO MANUAL , CORTE DE CONCRETO ATÉ 3 CM DE PROFUNDIDADE</t>
  </si>
  <si>
    <t>CARGA, MANOBRA E DESCARGA DE SOLOS E MATERIAIS GRANULARES EM CAMINHÃO BASCULANTE 6 M³ - CARGA COM PÁ CARREGADEIRA (CAÇAMBA DE 1,7 A 2,8 M³ / 128 HP) E DESCARGA LIVRE (UNIDADE: M3). AF_07/2020</t>
  </si>
  <si>
    <t>IMPERMEABILIZAÇÃO DE SUPERFÍCIE COM EMULSÃO ASFÁLTICA, 2 DEMÃOS AF_06/2018</t>
  </si>
  <si>
    <t>CORTINA ATIRANTADA: M2 (DIM.: 8 M x 6 M x 0,25 M)</t>
  </si>
  <si>
    <t>CORTINA ATIRANTADA: M5,M6 e M9 (DIM.: 6 M x 6 M x 0,25 M)</t>
  </si>
  <si>
    <t>CORTINA ATIRANTADA: M10 (DIM.: 8 M x 6 M x 0,25 M)</t>
  </si>
  <si>
    <t>PROTENSÃO DE TIRANTE PERMANENTE PROTENDIDO DE AÇO D = 32 MM, TENSÃO DE ESCOAMENTO = 500 MPA E TENSÃO DE RUPTURA = 550 MPA - INCLUSIVE ANCORAGEM E GRAUTEAMENTO DA CABEÇA</t>
  </si>
  <si>
    <t>TIRANTE PERMANENTE PROTENDIDO DE AÇO D = 32 MM, TENSÃO DE ESCOAMENTO = 500 MPA E TENSÃO DE RUPTURA = 550 MPA - EXCETO PERFURAÇÃO</t>
  </si>
  <si>
    <t>CORTINA ATIRANTADA: M11 (DIM.: 6 M x 3 M x 0,25 M)</t>
  </si>
  <si>
    <t>CORTINA ATIRANTADA: M12 (DIM.: 10 M x 3 M x 0,25 M)</t>
  </si>
  <si>
    <t>CORTINA ATIRANTADA: M13 (DIM.: 8 M x 4 M x 0,25 M)</t>
  </si>
  <si>
    <t>MUROS DE ARRIMOS</t>
  </si>
  <si>
    <t>MURO DE ARRIMO: MTV-260 - MA, MB, MC, MF</t>
  </si>
  <si>
    <t>TUBULÃO A CÉU ABERTO, DIÂMETRO DO FUSTE DE 70CM, ESCAVAÇÃO MECÂNICA, SEM ALARGAMENTO DE BASE, CONCRETO 25MPA USINADO E LANÇADO COM BOMBA OU DIRETAMENTE DO CAMINHÃO, COM ARMAÇÃO 6,3MM E 16MM, CONFORME PROJETO: MA=MB=MC=MF (REF. ORIGINAL: 101108 (SINAPI 07/2022))</t>
  </si>
  <si>
    <t>FORNECIMENTO E ASSENTAMENTO DE ALVENARIA DE BLOCO DE CONCRETO ESTRUTURAL 19X19X39CM, FCK 4,5MPA (NBR 6136), CONFORME PROJ.: FOLHA 14, EXCETO: ARMAÇÃO E ENCHIMENTO DE CONCRETO (I-25067 / 101165 (SINAPI 07/2022))</t>
  </si>
  <si>
    <t>CONCRETAGEM DE BLOCOS DE COROAMENTO E VIGAS BALDRAMES, FCK 25 MPA, COM USO DE BOMBA LANÇAMENTO, ADENSAMENTO E ACABAMENTO, CONFORME PROJETO (96557 SINAPI 07/2022)</t>
  </si>
  <si>
    <t>CONCRETAGEM DE PILARES, FCK = 25 MPA, COM USO DE BOMBA - LANÇAMENTO, ADENSAMENTO E ACABAMENTO. AF_02/2022</t>
  </si>
  <si>
    <t>CONCRETAGEM DE VIGAS E LAJES, FCK=25 MPA, PARA LAJES MACIÇAS OU NERVURADAS COM USO DE BOMBA - LANÇAMENTO, ADENSAMENTO E ACABAMENTO. AF_02/2022</t>
  </si>
  <si>
    <t xml:space="preserve">CONCRETO USINADO BOMBEAVEL, CLASSE DE RESISTENCIA C20, COM BRITA 0 E 1, SLUMP = 100 +/- 20 MM, INCLUI SERVICO DE BOMBEAMENTO (NBR 8953)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</si>
  <si>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MONTAGEM E DESMONTAGEM DE FÔRMA DE PILARES RETANGULARES E ESTRUTURAS SIMILARES, PÉ-DIREITO SIMPLES, EM CHAPA DE MADEIRA COMPENSADA RESINADA, 4 UTILIZAÇÕES. AF_09/2020</t>
  </si>
  <si>
    <t>MONTAGEM E DESMONTAGEM DE FÔRMA DE VIGA, ESCORAMENTO METÁLICO, PÉ-DIREITO SIMPLES, EM CHAPA DE MADEIRA RESINADA, 4 UTILIZAÇÕES. AF_09/2020</t>
  </si>
  <si>
    <t>FABRICAÇÃO, MONTAGEM E DESMONTAGEM DE FÔRMA PARA VIGA BALDRAME, EM CHAPA DE MADEIRA COMPENSADA RESINADA, E=17 MM, 4 UTILIZAÇÕES. AF_06/2017</t>
  </si>
  <si>
    <t>ARMAÇÃO DE PILAR OU VIGA DE ESTRUTURA CONVENCIONAL DE CONCRETO ARMADO UTILIZANDO AÇO CA-60 DE 5,0 MM - MONTAGEM. AF_06/2022</t>
  </si>
  <si>
    <t>ARMAÇÃO DE PILAR OU VIGA DE ESTRUTURA CONVENCIONAL DE CONCRETO ARMADO UTILIZANDO AÇO CA-50 DE 6,3 MM - MONTAGEM. AF_06/2022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</si>
  <si>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</si>
  <si>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</si>
  <si>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</si>
  <si>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ARMAÇÃO DE BLOCO, VIGA BALDRAME OU SAPATA UTILIZANDO AÇO CA-50 DE 5,0 MM - KG - MONTAGEM (96544 (SINAPI 07/2022))</t>
  </si>
  <si>
    <t>ARMAÇÃO DE BLOCO, VIGA BALDRAME OU SAPATA UTILIZANDO AÇO CA-50 DE 10 MM - MONTAGEM. AF_06/2017</t>
  </si>
  <si>
    <t>ARMAÇÃO VERTICAL DE ALVENARIA ESTRUTURAL, DIÂMETRO DE 5,0 MM (89996 SINAPI 07/2022)</t>
  </si>
  <si>
    <t>ARMAÇÃO VERTICAL DE ALVENARIA ESTRUTURAL, DIÂMETRO DE 8,0 MM (89996 SINAPI 07/2022)</t>
  </si>
  <si>
    <t>MURO DE ARRIMO: MTV-300 - MD</t>
  </si>
  <si>
    <t>TUBULÃO A CÉU ABERTO, DIÂMETRO DO FUSTE DE 70CM, ESCAVAÇÃO MECÂNICA, SEM ALARGAMENTO DE BASE, CONCRETO 25MPA USINADO E LANÇADO COM BOMBA OU DIRETAMENTE DO CAMINHÃO, COM ARMAÇÃO 6,3MM E 16MM, CONFORME PROJETO: MD (REF. ORIGINAL: 101108 (SINAPI 07/2022))</t>
  </si>
  <si>
    <t>MURO DE ARRIMO: MTV-200 - ME</t>
  </si>
  <si>
    <t>TUBULÃO A CÉU ABERTO, DIÂMETRO DO FUSTE DE 70CM, ESCAVAÇÃO MECÂNICA, SEM ALARGAMENTO DE BASE, CONCRETO 25MPA USINADO E LANÇADO COM BOMBA OU DIRETAMENTE DO CAMINHÃO, COM ARMAÇÃO 6,3MM E 16MM, CONFORME PROJETO: ME (REF. ORIGINAL: 101108 (SINAPI 07/2022))</t>
  </si>
  <si>
    <t>OBRAS DE PROTEÇÃO SUPERFICIAL: VEGETAL / IMPERMEABILIZAÇÃO</t>
  </si>
  <si>
    <t>PLANTIO DE GRAMA ESMERALDA OU SÃO CARLOS OU CURITIBANA, EM PLACAS. AF_05/2022</t>
  </si>
  <si>
    <t>OBRAS DE DRENAGEM: SUPERFICIAL / PROFUNDA</t>
  </si>
  <si>
    <t>LOCAÇÃO DE REDE DE ÁGUA OU ESGOTO. AF_10/2018</t>
  </si>
  <si>
    <t>ESCAVAÇÃO MANUAL DE VALA COM PROFUNDIDADE MENOR OU IGUAL A 1,30 M. AF_02/2021</t>
  </si>
  <si>
    <t>REATERRO MANUAL APILOADO COM SOQUETE. AF_10/2017</t>
  </si>
  <si>
    <t>APILOAMENTO DO FUNDO DE VALAS COM PLACA</t>
  </si>
  <si>
    <t>LASTRO DE CONCRETO MAGRO, APLICADO EM PISOS, LAJES SOBRE SOLO OU RADIERS. AF_08/2017</t>
  </si>
  <si>
    <t>CANALETA PARA DRENAGEM, PRÉ-MOLDADA, TIPO MEIA CANA, DIÂMETRO 30CM, EXCLUSIVE TAMPA, INCLUSIVE ASSENTAMENTO EM ARGAMASSA, TRAÇO 1:3 (CIMENTO E AREIA), ESCAVAÇÃO, TRANSPORTE E RETIRADA DO MATERIAL ESCAVADO (EM CAÇAMBA)</t>
  </si>
  <si>
    <t>CAIXA DE DRENAGEM DE INSPEÇÃO/PASSAGEM EM ALVENARIA (80X80X60CM), REVESTIMENTO EM ARGAMASSA COM ADITIVO IMPERMEABILIZANTE, COM TAMPA EM GRELHA, INCLUSIVE ESCAVAÇÃO, REATERRO E TRANSPORTE E RETIRADA DO MATERIAL ESCAVADO (EM CAÇAMBA)</t>
  </si>
  <si>
    <t>CAIXA DE DRENAGEM DE INSPEÇÃO/PASSAGEM EM ALVENARIA (80X80X100CM), REVESTIMENTO EM ARGAMASSA COM ADITIVO IMPERMEABILIZANTE, COM TAMPA EM GRELHA, INCLUSIVE ESCAVAÇÃO, REATERRO E TRANSPORTE E RETIRADA DO MATERIAL ESCAVADO (EM CAÇAMBA)</t>
  </si>
  <si>
    <t>DESCIDA D´ÁGUA TIPO DEGRAU DN 500, EXCLUSIVE BOTA FORA</t>
  </si>
  <si>
    <t>BOCA DE LOBO SIMPLES (TIPO B - CONCRETO), QUADRO, GRELHA E CANTONEIRA, INCLUSIVE ESCAVAÇÃO, REATERRO E BOTA-FORA</t>
  </si>
  <si>
    <t>TUBO DE CONCRETO PARA REDES COLETORAS DE ÁGUAS PLUVIAIS, DIÂMETRO DE 400 MM, JUNTA RÍGIDA, INSTALADO EM LOCAL COM BAIXO NÍVEL DE INTERFERÊNCIAS - FORNECIMENTO E ASSENTAMENTO. AF_12/2015</t>
  </si>
  <si>
    <t>OBRAS DE ESGOTO</t>
  </si>
  <si>
    <t>ESCAVAÇÃO MANUAL DE VALA COM PROFUNDIDADE MAIOR QUE 1,5M E MENOR OU IGUAL 3,0M</t>
  </si>
  <si>
    <t>ESCAVAÇÃO MANUAL DE VALA COM PROFUNDIDADE MAIOR QUE 3,0M E MENOR OU IGUAL 5,0M</t>
  </si>
  <si>
    <t>REATERRO MANUAL DE VALAS COM COMPACTAÇÃO MECANIZADA. AF_04/2016</t>
  </si>
  <si>
    <t>ESCORAMENTO DE VALA, TIPO PONTALETEAMENTO, COM PROFUNDIDADE DE 0 A 1,5 M, LARGURA MENOR QUE 1,5 M. AF_08/2020</t>
  </si>
  <si>
    <t>ESCORAMENTO DE VALA, TIPO PONTALETEAMENTO, COM PROFUNDIDADE DE 1,5 A 3,0 M, LARGURA MENOR QUE 1,5 M. AF_08/2020</t>
  </si>
  <si>
    <t>ESCORAMENTO DE VALA, TIPO PONTALETEAMENTO, COM PROFUNDIDADE DE 3,0 A 4,5 M, LARGURA MENOR QUE 1,5 M. AF_08/2020</t>
  </si>
  <si>
    <t>PV.02: POÇO DE VISITA CIRCULAR PARA ESGOTO, EM CONCRETO PRÉ-MOLDADO, DIÂMETRO INTERNO = 1,0 M, PROFUNDIDADE DE 3,00 M, EXCLUINDO TAMPÃO (REF. ORIGINAL: 98419 SINAPI 03/2022)</t>
  </si>
  <si>
    <t>PV.16: POÇO DE VISITA CIRCULAR PARA ESGOTO, EM CONCRETO PRÉ-MOLDADO, DIÂMETRO INTERNO = 1,0 M, PROFUNDIDADE DE 3,10 M, EXCLUINDO TAMPÃO (REF. ORIGINAL: 98419 SINAPI 03/2022)</t>
  </si>
  <si>
    <t>PV.17: POÇO DE VISITA CIRCULAR PARA ESGOTO, EM CONCRETO PRÉ-MOLDADO, DIÂMETRO INTERNO = 1,0 M, PROFUNDIDADE DE 3,60 M, EXCLUINDO TAMPÃO (REF. ORIGINAL: 98419 SINAPI 03/2022)</t>
  </si>
  <si>
    <t>PV.01 / PV.03 A PV.15:  POÇO DE VISITA CIRCULAR PARA ESGOTO, EM CONCRETO PRÉ-MOLDADO, DIÂMETRO INTERNO = 1,0 M, PROFUNDIDADE ATÉ 1,20 M, EXCLUINDO TAMPÃO (REF. ORIGINAL: 98415 SINAPI 03/2022)</t>
  </si>
  <si>
    <t>FORNECIMENTO E ASSENTAMENTO DE TAMPÃO CIRCULAR EM FERRO FUNDIDO PARA POÇO DE VISITA (PV.01 a PV.17), ARTICULADO COM DIÂMETRO DE 60CM, CLASSE 400, INCLUSIVE ASSENTAMENTO, EXCLUSIVE POÇO DE VISITA (REF. ORIGINAL: ED-48666 (SETOP 03/2022)) / (I-21090 SINAPI 07/2022)</t>
  </si>
  <si>
    <t>TUBO DE PVC PARA REDE COLETORA DE ESGOTO DE PAREDE MACIÇA, DN 150 MM, JUNTA ELÁSTICA  - FORNECIMENTO E ASSENTAMENTO. AF_01/2021</t>
  </si>
  <si>
    <t>JUNTA ARGAMASSADA ENTRE TUBO DN 150 MM E O POÇO DE VISITA/ CAIXA DE CONCRETO OU ALVENARIA EM REDES DE ESGOTO. AF_01/2021</t>
  </si>
  <si>
    <t>COLETOR PREDIAL DE ESGOTO, DA CAIXA ATÉ A REDE (DISTÂNCIA = 4 M, LARGURA DA VALA = 0,65 M), INCLUINDO ESCAVAÇÃO MANUAL, PREPARO DE FUNDO DE VALA E REATERRO MANUAL COM COMPACTAÇÃO MECANIZADA, TUBO PVC P/ REDE COLETORA ESGOTO JEI DN 100 MM E CONEXÕES - FORNECIMENTO E INSTALAÇÃO (REF. ORIGINAL: 93353 SINAPI 03/2022)</t>
  </si>
  <si>
    <t>PAVIMENTAÇÃO</t>
  </si>
  <si>
    <t>EXECUÇÃO E APLICAÇÃO DE CONCRETO BETUMINOSO USINADO A QUENTE (CBUQ), MASSA COMERCIAL, INCLUINDO FORNECIMENTO E TRANSPORTE DOS AGREGADOS E MATERIAL BETUMINOSO, EXCLUSIVE TRANSPORTE DA MASSA ASFÁLTICA ATÉ A PISTA</t>
  </si>
  <si>
    <t>IMPRIMAÇÃO (EXECUÇÃO E FORNECIMENTO DO MATERIAL BETUMINOSO, EXCLUSIVE TRANSPORTE DO MATERIAL BETUMINOSO)</t>
  </si>
  <si>
    <t>EXECUÇÃO DE PINTURA DE LIGAÇÃO COM EMULSÃO ASFÁLTICA RR-2C. AF_11/2019</t>
  </si>
  <si>
    <t>EXECUÇÃO DE PASSEIO (CALÇADA) OU PISO DE CONCRETO COM CONCRETO MOLDADO IN LOCO, USINADO, ACABAMENTO CONVENCIONAL, ESPESSURA 8 CM, ARMADO. AF_08/2022</t>
  </si>
  <si>
    <t>ASSENTAMENTO DE GUIA (MEIO-FIO) EM TRECHO RETO, CONFECCIONADA EM CONCRETO PRÉ-FABRICADO, DIMENSÕES 100X15X13X30 CM (COMPRIMENTO X BASE INFERIOR X BASE SUPERIOR X ALTURA), PARA VIAS URBANAS (USO VIÁRIO). AF_06/2016</t>
  </si>
  <si>
    <t>EXECUÇÃO E COMPACTAÇÃO DE BASE E OU SUB BASE PARA PAVIMENTAÇÃO DE BRITA GRADUADA SIMPLES - EXCLUSIVE CARGA E TRANSPORTE. AF_11/2019</t>
  </si>
  <si>
    <t>PLANEJAMENTO, ACOMPANHAMENTO E CONTROLE DA OBRA</t>
  </si>
  <si>
    <t>ELABORAÇÃO DE PROJETOS, PLANEJAMENTO E EXECUÇÃO DA OBRA</t>
  </si>
  <si>
    <t>ACOMPANHAMENTO E CONTROLE DA OBRA</t>
  </si>
  <si>
    <t>UNID</t>
  </si>
  <si>
    <t>M2</t>
  </si>
  <si>
    <t>M3</t>
  </si>
  <si>
    <t>M</t>
  </si>
  <si>
    <t>M3XKM</t>
  </si>
  <si>
    <t>KG</t>
  </si>
  <si>
    <t xml:space="preserve">KG    </t>
  </si>
  <si>
    <t>M2XMES</t>
  </si>
  <si>
    <t xml:space="preserve">M3    </t>
  </si>
  <si>
    <t>TXKM</t>
  </si>
  <si>
    <t>%</t>
  </si>
  <si>
    <t xml:space="preserve">KWH   </t>
  </si>
  <si>
    <t>SINAPI</t>
  </si>
  <si>
    <t>SETOP</t>
  </si>
  <si>
    <t>ED-50151</t>
  </si>
  <si>
    <t>ED-50150</t>
  </si>
  <si>
    <t>CCU-09</t>
  </si>
  <si>
    <t>ED-50130</t>
  </si>
  <si>
    <t>RO-41841</t>
  </si>
  <si>
    <t>RO-42193</t>
  </si>
  <si>
    <t>ED-48443</t>
  </si>
  <si>
    <t>ED-48486</t>
  </si>
  <si>
    <t>ED-48472</t>
  </si>
  <si>
    <t>ED-51096</t>
  </si>
  <si>
    <t>CCU-01</t>
  </si>
  <si>
    <t>ED-49559</t>
  </si>
  <si>
    <t>ED-49750</t>
  </si>
  <si>
    <t>CCU-02</t>
  </si>
  <si>
    <t>SINAPI-I</t>
  </si>
  <si>
    <t>CCU-24</t>
  </si>
  <si>
    <t>CCU-04</t>
  </si>
  <si>
    <t>SICRO</t>
  </si>
  <si>
    <t>RO-40956</t>
  </si>
  <si>
    <t>ED-49660</t>
  </si>
  <si>
    <t>CCU-14</t>
  </si>
  <si>
    <t>CCU-12</t>
  </si>
  <si>
    <t>CCU-18</t>
  </si>
  <si>
    <t>CCU-13</t>
  </si>
  <si>
    <t>CCU-19</t>
  </si>
  <si>
    <t>CCU-21</t>
  </si>
  <si>
    <t>CCU-16</t>
  </si>
  <si>
    <t>CCU-17</t>
  </si>
  <si>
    <t>ED-51094</t>
  </si>
  <si>
    <t>ED-48552</t>
  </si>
  <si>
    <t>ED-49923</t>
  </si>
  <si>
    <t>ED-49925</t>
  </si>
  <si>
    <t>ED-48588</t>
  </si>
  <si>
    <t>ED-48550</t>
  </si>
  <si>
    <t>ED-51108</t>
  </si>
  <si>
    <t>ED-51109</t>
  </si>
  <si>
    <t>CCU-25</t>
  </si>
  <si>
    <t>CCU-27</t>
  </si>
  <si>
    <t>CCU-06</t>
  </si>
  <si>
    <t>CCU-07</t>
  </si>
  <si>
    <t>CCU-10</t>
  </si>
  <si>
    <t>CCU-08</t>
  </si>
  <si>
    <t>ED-7623</t>
  </si>
  <si>
    <t>RO-51228</t>
  </si>
  <si>
    <t>ED-50394</t>
  </si>
  <si>
    <t>CCU-05</t>
  </si>
  <si>
    <t>CO-27389</t>
  </si>
  <si>
    <t>1.</t>
  </si>
  <si>
    <t>1.1.</t>
  </si>
  <si>
    <t>1.1.0.1.</t>
  </si>
  <si>
    <t>1.1.0.2.</t>
  </si>
  <si>
    <t>1.1.0.3.</t>
  </si>
  <si>
    <t>1.1.0.4.</t>
  </si>
  <si>
    <t>1.1.0.5.</t>
  </si>
  <si>
    <t>1.1.0.6.</t>
  </si>
  <si>
    <t>1.1.0.7.</t>
  </si>
  <si>
    <t>1.2.</t>
  </si>
  <si>
    <t>1.2.0.1.</t>
  </si>
  <si>
    <t>1.2.0.2.</t>
  </si>
  <si>
    <t>1.2.0.3.</t>
  </si>
  <si>
    <t>1.2.0.4.</t>
  </si>
  <si>
    <t>1.2.0.5.</t>
  </si>
  <si>
    <t>1.2.0.6.</t>
  </si>
  <si>
    <t>1.2.0.7.</t>
  </si>
  <si>
    <t>1.2.0.8.</t>
  </si>
  <si>
    <t>1.2.0.9.</t>
  </si>
  <si>
    <t>1.2.0.10.</t>
  </si>
  <si>
    <t>1.3.</t>
  </si>
  <si>
    <t>1.3.0.1.</t>
  </si>
  <si>
    <t>1.3.0.2.</t>
  </si>
  <si>
    <t>1.3.0.3.</t>
  </si>
  <si>
    <t>1.3.0.4.</t>
  </si>
  <si>
    <t>1.3.0.5.</t>
  </si>
  <si>
    <t>1.3.0.6.</t>
  </si>
  <si>
    <t>1.4.</t>
  </si>
  <si>
    <t>1.4.1.</t>
  </si>
  <si>
    <t>1.4.1.1.</t>
  </si>
  <si>
    <t>1.4.1.2.</t>
  </si>
  <si>
    <t>1.4.1.3.</t>
  </si>
  <si>
    <t>1.4.1.4.</t>
  </si>
  <si>
    <t>1.4.1.5.</t>
  </si>
  <si>
    <t>1.4.1.6.</t>
  </si>
  <si>
    <t>1.4.1.7.</t>
  </si>
  <si>
    <t>1.4.1.8.</t>
  </si>
  <si>
    <t>1.4.1.9.</t>
  </si>
  <si>
    <t>1.4.1.10.</t>
  </si>
  <si>
    <t>1.4.1.11.</t>
  </si>
  <si>
    <t>1.4.1.12.</t>
  </si>
  <si>
    <t>1.4.1.13.</t>
  </si>
  <si>
    <t>1.4.1.14.</t>
  </si>
  <si>
    <t>1.4.1.15.</t>
  </si>
  <si>
    <t>1.4.1.16.</t>
  </si>
  <si>
    <t>1.4.1.17.</t>
  </si>
  <si>
    <t>1.4.1.18.</t>
  </si>
  <si>
    <t>1.4.1.19.</t>
  </si>
  <si>
    <t>1.4.1.20.</t>
  </si>
  <si>
    <t>1.4.1.21.</t>
  </si>
  <si>
    <t>1.4.1.22.</t>
  </si>
  <si>
    <t>1.4.1.23.</t>
  </si>
  <si>
    <t>1.4.1.24.</t>
  </si>
  <si>
    <t>1.4.1.25.</t>
  </si>
  <si>
    <t>1.4.2.</t>
  </si>
  <si>
    <t>1.4.2.1.</t>
  </si>
  <si>
    <t>1.4.2.2.</t>
  </si>
  <si>
    <t>1.4.2.3.</t>
  </si>
  <si>
    <t>1.4.2.4.</t>
  </si>
  <si>
    <t>1.4.2.5.</t>
  </si>
  <si>
    <t>1.4.2.6.</t>
  </si>
  <si>
    <t>1.4.2.7.</t>
  </si>
  <si>
    <t>1.4.2.8.</t>
  </si>
  <si>
    <t>1.4.2.9.</t>
  </si>
  <si>
    <t>1.4.2.10.</t>
  </si>
  <si>
    <t>1.4.2.11.</t>
  </si>
  <si>
    <t>1.4.2.12.</t>
  </si>
  <si>
    <t>1.4.2.13.</t>
  </si>
  <si>
    <t>1.4.2.14.</t>
  </si>
  <si>
    <t>1.4.2.15.</t>
  </si>
  <si>
    <t>1.4.2.16.</t>
  </si>
  <si>
    <t>1.4.2.17.</t>
  </si>
  <si>
    <t>1.4.2.18.</t>
  </si>
  <si>
    <t>1.4.2.19.</t>
  </si>
  <si>
    <t>1.4.2.20.</t>
  </si>
  <si>
    <t>1.4.2.21.</t>
  </si>
  <si>
    <t>1.4.2.22.</t>
  </si>
  <si>
    <t>1.4.2.23.</t>
  </si>
  <si>
    <t>1.4.2.24.</t>
  </si>
  <si>
    <t>1.4.3.</t>
  </si>
  <si>
    <t>1.4.3.1.</t>
  </si>
  <si>
    <t>1.4.3.2.</t>
  </si>
  <si>
    <t>1.4.3.3.</t>
  </si>
  <si>
    <t>1.4.3.4.</t>
  </si>
  <si>
    <t>1.4.3.5.</t>
  </si>
  <si>
    <t>1.4.3.6.</t>
  </si>
  <si>
    <t>1.4.3.7.</t>
  </si>
  <si>
    <t>1.4.3.8.</t>
  </si>
  <si>
    <t>1.4.3.9.</t>
  </si>
  <si>
    <t>1.4.3.10.</t>
  </si>
  <si>
    <t>1.4.3.11.</t>
  </si>
  <si>
    <t>1.4.3.12.</t>
  </si>
  <si>
    <t>1.4.3.13.</t>
  </si>
  <si>
    <t>1.4.3.14.</t>
  </si>
  <si>
    <t>1.4.3.15.</t>
  </si>
  <si>
    <t>1.4.3.16.</t>
  </si>
  <si>
    <t>1.4.3.17.</t>
  </si>
  <si>
    <t>1.4.3.18.</t>
  </si>
  <si>
    <t>1.4.3.19.</t>
  </si>
  <si>
    <t>1.4.3.20.</t>
  </si>
  <si>
    <t>1.4.3.21.</t>
  </si>
  <si>
    <t>1.4.3.22.</t>
  </si>
  <si>
    <t>1.4.3.23.</t>
  </si>
  <si>
    <t>1.4.3.24.</t>
  </si>
  <si>
    <t>1.4.4.</t>
  </si>
  <si>
    <t>1.4.4.1.</t>
  </si>
  <si>
    <t>1.4.4.2.</t>
  </si>
  <si>
    <t>1.4.4.3.</t>
  </si>
  <si>
    <t>1.4.4.4.</t>
  </si>
  <si>
    <t>1.4.4.5.</t>
  </si>
  <si>
    <t>1.4.4.6.</t>
  </si>
  <si>
    <t>1.4.4.7.</t>
  </si>
  <si>
    <t>1.4.4.8.</t>
  </si>
  <si>
    <t>1.4.4.9.</t>
  </si>
  <si>
    <t>1.4.4.10.</t>
  </si>
  <si>
    <t>1.4.4.11.</t>
  </si>
  <si>
    <t>1.4.4.12.</t>
  </si>
  <si>
    <t>1.4.4.13.</t>
  </si>
  <si>
    <t>1.4.4.14.</t>
  </si>
  <si>
    <t>1.4.4.15.</t>
  </si>
  <si>
    <t>1.4.4.16.</t>
  </si>
  <si>
    <t>1.4.4.17.</t>
  </si>
  <si>
    <t>1.4.4.18.</t>
  </si>
  <si>
    <t>1.4.4.19.</t>
  </si>
  <si>
    <t>1.4.4.20.</t>
  </si>
  <si>
    <t>1.4.4.21.</t>
  </si>
  <si>
    <t>1.4.4.22.</t>
  </si>
  <si>
    <t>1.4.4.23.</t>
  </si>
  <si>
    <t>1.4.5.</t>
  </si>
  <si>
    <t>1.4.5.1.</t>
  </si>
  <si>
    <t>1.4.5.2.</t>
  </si>
  <si>
    <t>1.4.5.3.</t>
  </si>
  <si>
    <t>1.4.5.4.</t>
  </si>
  <si>
    <t>1.4.5.5.</t>
  </si>
  <si>
    <t>1.4.5.6.</t>
  </si>
  <si>
    <t>1.4.5.7.</t>
  </si>
  <si>
    <t>1.4.5.8.</t>
  </si>
  <si>
    <t>1.4.5.9.</t>
  </si>
  <si>
    <t>1.4.5.10.</t>
  </si>
  <si>
    <t>1.4.5.11.</t>
  </si>
  <si>
    <t>1.4.5.12.</t>
  </si>
  <si>
    <t>1.4.5.13.</t>
  </si>
  <si>
    <t>1.4.5.14.</t>
  </si>
  <si>
    <t>1.4.5.15.</t>
  </si>
  <si>
    <t>1.4.5.16.</t>
  </si>
  <si>
    <t>1.4.5.17.</t>
  </si>
  <si>
    <t>1.4.5.18.</t>
  </si>
  <si>
    <t>1.4.5.19.</t>
  </si>
  <si>
    <t>1.4.5.20.</t>
  </si>
  <si>
    <t>1.4.5.21.</t>
  </si>
  <si>
    <t>1.4.5.22.</t>
  </si>
  <si>
    <t>1.4.5.23.</t>
  </si>
  <si>
    <t>1.4.6.</t>
  </si>
  <si>
    <t>1.4.6.1.</t>
  </si>
  <si>
    <t>1.4.6.2.</t>
  </si>
  <si>
    <t>1.4.6.3.</t>
  </si>
  <si>
    <t>1.4.6.4.</t>
  </si>
  <si>
    <t>1.4.6.5.</t>
  </si>
  <si>
    <t>1.4.6.6.</t>
  </si>
  <si>
    <t>1.4.6.7.</t>
  </si>
  <si>
    <t>1.4.6.8.</t>
  </si>
  <si>
    <t>1.4.6.9.</t>
  </si>
  <si>
    <t>1.4.6.10.</t>
  </si>
  <si>
    <t>1.4.6.11.</t>
  </si>
  <si>
    <t>1.4.6.12.</t>
  </si>
  <si>
    <t>1.4.6.13.</t>
  </si>
  <si>
    <t>1.4.6.14.</t>
  </si>
  <si>
    <t>1.4.6.15.</t>
  </si>
  <si>
    <t>1.4.6.16.</t>
  </si>
  <si>
    <t>1.4.6.17.</t>
  </si>
  <si>
    <t>1.4.6.18.</t>
  </si>
  <si>
    <t>1.4.6.19.</t>
  </si>
  <si>
    <t>1.4.6.20.</t>
  </si>
  <si>
    <t>1.4.6.21.</t>
  </si>
  <si>
    <t>1.4.6.22.</t>
  </si>
  <si>
    <t>1.4.6.23.</t>
  </si>
  <si>
    <t>1.4.6.24.</t>
  </si>
  <si>
    <t>1.4.7.</t>
  </si>
  <si>
    <t>1.4.7.1.</t>
  </si>
  <si>
    <t>1.4.7.2.</t>
  </si>
  <si>
    <t>1.4.7.3.</t>
  </si>
  <si>
    <t>1.4.7.4.</t>
  </si>
  <si>
    <t>1.4.7.5.</t>
  </si>
  <si>
    <t>1.4.7.6.</t>
  </si>
  <si>
    <t>1.4.7.7.</t>
  </si>
  <si>
    <t>1.4.7.8.</t>
  </si>
  <si>
    <t>1.4.7.9.</t>
  </si>
  <si>
    <t>1.4.7.10.</t>
  </si>
  <si>
    <t>1.4.7.11.</t>
  </si>
  <si>
    <t>1.4.7.12.</t>
  </si>
  <si>
    <t>1.4.7.13.</t>
  </si>
  <si>
    <t>1.4.7.14.</t>
  </si>
  <si>
    <t>1.4.7.15.</t>
  </si>
  <si>
    <t>1.4.7.16.</t>
  </si>
  <si>
    <t>1.4.7.17.</t>
  </si>
  <si>
    <t>1.4.7.18.</t>
  </si>
  <si>
    <t>1.4.7.19.</t>
  </si>
  <si>
    <t>1.4.7.20.</t>
  </si>
  <si>
    <t>1.4.7.21.</t>
  </si>
  <si>
    <t>1.4.7.22.</t>
  </si>
  <si>
    <t>1.4.7.23.</t>
  </si>
  <si>
    <t>1.4.7.24.</t>
  </si>
  <si>
    <t>1.5.</t>
  </si>
  <si>
    <t>1.5.1.</t>
  </si>
  <si>
    <t>1.5.1.1.</t>
  </si>
  <si>
    <t>1.5.1.2.</t>
  </si>
  <si>
    <t>1.5.1.3.</t>
  </si>
  <si>
    <t>1.5.1.4.</t>
  </si>
  <si>
    <t>1.5.1.5.</t>
  </si>
  <si>
    <t>1.5.1.6.</t>
  </si>
  <si>
    <t>1.5.1.7.</t>
  </si>
  <si>
    <t>1.5.1.8.</t>
  </si>
  <si>
    <t>1.5.1.9.</t>
  </si>
  <si>
    <t>1.5.1.10.</t>
  </si>
  <si>
    <t>1.5.1.11.</t>
  </si>
  <si>
    <t>1.5.1.12.</t>
  </si>
  <si>
    <t>1.5.1.13.</t>
  </si>
  <si>
    <t>1.5.1.14.</t>
  </si>
  <si>
    <t>1.5.1.15.</t>
  </si>
  <si>
    <t>1.5.1.16.</t>
  </si>
  <si>
    <t>1.5.1.17.</t>
  </si>
  <si>
    <t>1.5.1.18.</t>
  </si>
  <si>
    <t>1.5.1.19.</t>
  </si>
  <si>
    <t>1.5.1.20.</t>
  </si>
  <si>
    <t>1.5.1.21.</t>
  </si>
  <si>
    <t>1.5.1.22.</t>
  </si>
  <si>
    <t>1.5.1.23.</t>
  </si>
  <si>
    <t>1.5.1.24.</t>
  </si>
  <si>
    <t>1.5.1.25.</t>
  </si>
  <si>
    <t>1.5.2.</t>
  </si>
  <si>
    <t>1.5.2.1.</t>
  </si>
  <si>
    <t>1.5.2.2.</t>
  </si>
  <si>
    <t>1.5.2.3.</t>
  </si>
  <si>
    <t>1.5.2.4.</t>
  </si>
  <si>
    <t>1.5.2.5.</t>
  </si>
  <si>
    <t>1.5.2.6.</t>
  </si>
  <si>
    <t>1.5.2.7.</t>
  </si>
  <si>
    <t>1.5.2.8.</t>
  </si>
  <si>
    <t>1.5.2.9.</t>
  </si>
  <si>
    <t>1.5.2.10.</t>
  </si>
  <si>
    <t>1.5.2.11.</t>
  </si>
  <si>
    <t>1.5.2.12.</t>
  </si>
  <si>
    <t>1.5.2.13.</t>
  </si>
  <si>
    <t>1.5.2.14.</t>
  </si>
  <si>
    <t>1.5.2.15.</t>
  </si>
  <si>
    <t>1.5.2.16.</t>
  </si>
  <si>
    <t>1.5.2.17.</t>
  </si>
  <si>
    <t>1.5.2.18.</t>
  </si>
  <si>
    <t>1.5.2.19.</t>
  </si>
  <si>
    <t>1.5.2.20.</t>
  </si>
  <si>
    <t>1.5.2.21.</t>
  </si>
  <si>
    <t>1.5.2.22.</t>
  </si>
  <si>
    <t>1.5.2.23.</t>
  </si>
  <si>
    <t>1.5.3.</t>
  </si>
  <si>
    <t>1.5.3.1.</t>
  </si>
  <si>
    <t>1.5.3.2.</t>
  </si>
  <si>
    <t>1.5.3.3.</t>
  </si>
  <si>
    <t>1.5.3.4.</t>
  </si>
  <si>
    <t>1.5.3.5.</t>
  </si>
  <si>
    <t>1.5.3.6.</t>
  </si>
  <si>
    <t>1.5.3.7.</t>
  </si>
  <si>
    <t>1.5.3.8.</t>
  </si>
  <si>
    <t>1.5.3.9.</t>
  </si>
  <si>
    <t>1.5.3.10.</t>
  </si>
  <si>
    <t>1.5.3.11.</t>
  </si>
  <si>
    <t>1.5.3.12.</t>
  </si>
  <si>
    <t>1.5.3.13.</t>
  </si>
  <si>
    <t>1.5.3.14.</t>
  </si>
  <si>
    <t>1.5.3.15.</t>
  </si>
  <si>
    <t>1.5.3.16.</t>
  </si>
  <si>
    <t>1.5.3.17.</t>
  </si>
  <si>
    <t>1.5.3.18.</t>
  </si>
  <si>
    <t>1.5.3.19.</t>
  </si>
  <si>
    <t>1.5.3.20.</t>
  </si>
  <si>
    <t>1.5.3.21.</t>
  </si>
  <si>
    <t>1.5.3.22.</t>
  </si>
  <si>
    <t>1.6.</t>
  </si>
  <si>
    <t>1.6.0.1.</t>
  </si>
  <si>
    <t>1.7.</t>
  </si>
  <si>
    <t>1.7.0.1.</t>
  </si>
  <si>
    <t>1.7.0.2.</t>
  </si>
  <si>
    <t>1.7.0.3.</t>
  </si>
  <si>
    <t>1.7.0.4.</t>
  </si>
  <si>
    <t>1.7.0.5.</t>
  </si>
  <si>
    <t>1.7.0.6.</t>
  </si>
  <si>
    <t>1.7.0.7.</t>
  </si>
  <si>
    <t>1.7.0.8.</t>
  </si>
  <si>
    <t>1.7.0.9.</t>
  </si>
  <si>
    <t>1.7.0.10.</t>
  </si>
  <si>
    <t>1.7.0.11.</t>
  </si>
  <si>
    <t>1.7.0.12.</t>
  </si>
  <si>
    <t>1.7.0.13.</t>
  </si>
  <si>
    <t>1.7.0.14.</t>
  </si>
  <si>
    <t>1.8.</t>
  </si>
  <si>
    <t>1.8.0.1.</t>
  </si>
  <si>
    <t>1.8.0.2.</t>
  </si>
  <si>
    <t>1.8.0.3.</t>
  </si>
  <si>
    <t>1.8.0.4.</t>
  </si>
  <si>
    <t>1.8.0.5.</t>
  </si>
  <si>
    <t>1.8.0.6.</t>
  </si>
  <si>
    <t>1.8.0.7.</t>
  </si>
  <si>
    <t>1.8.0.8.</t>
  </si>
  <si>
    <t>1.8.0.9.</t>
  </si>
  <si>
    <t>1.8.0.10.</t>
  </si>
  <si>
    <t>1.8.0.11.</t>
  </si>
  <si>
    <t>1.8.0.12.</t>
  </si>
  <si>
    <t>1.8.0.13.</t>
  </si>
  <si>
    <t>1.8.0.14.</t>
  </si>
  <si>
    <t>1.8.0.15.</t>
  </si>
  <si>
    <t>1.8.0.16.</t>
  </si>
  <si>
    <t>1.8.0.17.</t>
  </si>
  <si>
    <t>1.8.0.18.</t>
  </si>
  <si>
    <t>1.8.0.19.</t>
  </si>
  <si>
    <t>1.8.0.20.</t>
  </si>
  <si>
    <t>1.9.</t>
  </si>
  <si>
    <t>1.9.0.1.</t>
  </si>
  <si>
    <t>1.9.0.2.</t>
  </si>
  <si>
    <t>1.9.0.3.</t>
  </si>
  <si>
    <t>1.9.0.4.</t>
  </si>
  <si>
    <t>1.9.0.5.</t>
  </si>
  <si>
    <t>1.9.0.6.</t>
  </si>
  <si>
    <t>1.9.0.7.</t>
  </si>
  <si>
    <t>1.9.0.8.</t>
  </si>
  <si>
    <t>1.9.0.9.</t>
  </si>
  <si>
    <t>1.10.</t>
  </si>
  <si>
    <t>1.10.1.</t>
  </si>
  <si>
    <t>1.10.1.1.</t>
  </si>
  <si>
    <t>1.10.2.</t>
  </si>
  <si>
    <t>1.10.2.1.</t>
  </si>
  <si>
    <t>1.10.2.2.</t>
  </si>
  <si>
    <t>1.10.2.3.</t>
  </si>
  <si>
    <t>DESCRIÇÃO</t>
  </si>
  <si>
    <t>ITEM</t>
  </si>
  <si>
    <t>QUANT.</t>
  </si>
  <si>
    <t>PREÇO UNITÁRIO</t>
  </si>
  <si>
    <t xml:space="preserve"> SEM BDI</t>
  </si>
  <si>
    <t>COM BDI</t>
  </si>
  <si>
    <t>PREÇO TOTAL COM BDI</t>
  </si>
  <si>
    <r>
      <t xml:space="preserve">LOCACAO DE ANDAIME METALICO TIPO FACHADEIRO, LARGURA DE 1,20 M X ALTURA DE 2,0 M POR PAINEL, INCLUINDO DIAGONAIS EM X, BARRAS DE LIGACAO, SAPATAS E DEMAIS ITENS NECESSARIOS A MONTAGEM (NAO INCLUI INSTALACAO) </t>
    </r>
    <r>
      <rPr>
        <b/>
        <sz val="11"/>
        <color rgb="FFFF0000"/>
        <rFont val="Calibri"/>
        <family val="2"/>
        <scheme val="minor"/>
      </rPr>
      <t>&gt; (BDI DIFERENCIADO)</t>
    </r>
  </si>
  <si>
    <r>
      <t>LOCACAO DE ANDAIME METALICO TIPO FACHADEIRO, LARGURA DE 1,20 M X ALTURA DE 2,0 M POR PAINEL, INCLUINDO DIAGONAIS EM X, BARRAS DE LIGACAO, SAPATAS E DEMAIS ITENS NECESSARIOS A MONTAGEM (NAO INCLUI INSTALACAO)</t>
    </r>
    <r>
      <rPr>
        <b/>
        <sz val="11"/>
        <color rgb="FFFF0000"/>
        <rFont val="Calibri"/>
        <family val="2"/>
        <scheme val="minor"/>
      </rPr>
      <t xml:space="preserve"> &gt; (BDI DIFERENCIADO)</t>
    </r>
  </si>
  <si>
    <r>
      <t xml:space="preserve">TAXA DE DESTINAÇÃO DE RESÍDUOS EM BOTA FORA LICENCIADO PELA PJF (LOCAL MAIS PRÓXIMO DA OBRA, CONFORME DMT ADOTADO: BAIRRO LINHARES), COM APRESENTAÇÃO DE TICKET À FISCALIZAÇÃO DA OBRA </t>
    </r>
    <r>
      <rPr>
        <b/>
        <sz val="11"/>
        <color rgb="FFFF0000"/>
        <rFont val="Calibri"/>
        <family val="2"/>
        <scheme val="minor"/>
      </rPr>
      <t>&gt; (BDI DIFERENCIADO)</t>
    </r>
  </si>
  <si>
    <r>
      <t>TAXA DE DESTINAÇÃO DE RESÍDUOS EM BOTA FORA LICENCIADO PELA PJF (LOCAL MAIS PRÓXIMO DA OBRA, CONFORME DMT ADOTADO: BAIRRO LINHARES), COM APRESENTAÇÃO DE TICKET À FISCALIZAÇÃO DA OBRA</t>
    </r>
    <r>
      <rPr>
        <b/>
        <sz val="11"/>
        <color rgb="FFFF0000"/>
        <rFont val="Calibri"/>
        <family val="2"/>
        <scheme val="minor"/>
      </rPr>
      <t xml:space="preserve"> &gt; (BDI DIFERENCIADO)</t>
    </r>
  </si>
  <si>
    <t>COMP</t>
  </si>
  <si>
    <t>COT</t>
  </si>
  <si>
    <t>COT 001</t>
  </si>
  <si>
    <t>COT 002</t>
  </si>
  <si>
    <t>COT 003</t>
  </si>
  <si>
    <t>I -1328</t>
  </si>
  <si>
    <t>I-1328</t>
  </si>
  <si>
    <t>I-1524</t>
  </si>
  <si>
    <t>I-20193</t>
  </si>
  <si>
    <t>I-2705</t>
  </si>
  <si>
    <t xml:space="preserve">CHAPA DE ACO FINA A FRIO BITOLA MSG 26, E = 0,45 MM (3,60 KG/M2) &gt; BARRA DE ANCORAGEM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</si>
  <si>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CHAPA DE ACO FINA A FRIO BITOLA MSG 26, E = 0,45 MM (3,60 KG/M2) &gt; BARRA DE ANCORAGEM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</si>
  <si>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PREFEITURA DE JUIZ DE FORA</t>
  </si>
  <si>
    <t>SECRETARIA DE OBRAS</t>
  </si>
  <si>
    <t>SUBSECRETARIA DE GESTÃO DE OBRAS E PROJETOS</t>
  </si>
  <si>
    <t xml:space="preserve">OBRA: </t>
  </si>
  <si>
    <t>SERVIÇOS</t>
  </si>
  <si>
    <t>TOTAL (R$)</t>
  </si>
  <si>
    <t>FINANC.</t>
  </si>
  <si>
    <t>1.º MÊS</t>
  </si>
  <si>
    <t>2.º MÊS</t>
  </si>
  <si>
    <t>3.º MÊS</t>
  </si>
  <si>
    <t>4.º MÊS</t>
  </si>
  <si>
    <t>5.º MÊS</t>
  </si>
  <si>
    <t>6.º MÊS</t>
  </si>
  <si>
    <t>7.º MÊS</t>
  </si>
  <si>
    <t>8.º MÊS</t>
  </si>
  <si>
    <t>TOTAIS</t>
  </si>
  <si>
    <t>-</t>
  </si>
  <si>
    <t>Físico</t>
  </si>
  <si>
    <t>R$</t>
  </si>
  <si>
    <t>PERCENTUAL MENSAL (%)</t>
  </si>
  <si>
    <t>PERCENTUAL MENSAL ACUMULADO (%)</t>
  </si>
  <si>
    <t xml:space="preserve">LOCAL: </t>
  </si>
  <si>
    <t>JUIZ DE FORA / MG</t>
  </si>
  <si>
    <t>Data: 27/09/2022</t>
  </si>
  <si>
    <t>VALOR TOTAL MENSAL (R$)</t>
  </si>
  <si>
    <t>VALOR TOTAL MENSAL ACUMULADO (R$)</t>
  </si>
  <si>
    <t>VALOR TOTAL / MENSAL</t>
  </si>
  <si>
    <t>REF. ONERADA:     SINAPI 08/2022    SETOP 06/2022     SICRO 04/2022</t>
  </si>
  <si>
    <t xml:space="preserve">CONTENÇÃO EM ÁREAS DE RISCO: RUA SÃO JOSÉ / BAIRRO SÃO BENEDITO </t>
  </si>
  <si>
    <t>OBRAS DE ESGOTO, CONFORME PROJETO</t>
  </si>
  <si>
    <t>PAVIMENTAÇÃO, CONFORME PROJETO</t>
  </si>
  <si>
    <t>OBRAS DE DRENAGEM: SUPERFICIAL / PROFUNDA, CONFORME PROJETO</t>
  </si>
  <si>
    <t>OBRAS DE PROTEÇÃO SUPERFICIAL: VEGETAL / IMPERMEABILIZAÇÃO, CONFORME PROJETO</t>
  </si>
  <si>
    <t>DEMOLIÇÃO E REMOÇÃO, CONFORME PROJETO</t>
  </si>
  <si>
    <t>RETALUDAMENTO / RECONSTRUÇÃO EM ATERRO / ESTRADA DE ACESSO, CONFORME PROJETO</t>
  </si>
  <si>
    <t>LDI ONERADO: 25,00%</t>
  </si>
  <si>
    <t>LDI DIFERENCIADO: 16,80%</t>
  </si>
  <si>
    <t>CONTENÇÃO EM ÁREAS DE RISCO: RUA SÃO JOSÉ, CONFORME PROJETOS</t>
  </si>
  <si>
    <t>ESCARIFICAÇÃO MANUAL, CORTE DE CONCRETO ATÉ 3 CM DE PROFUNDIDADE</t>
  </si>
  <si>
    <t>TRANSPORTE COM CAMINHÃO BASCULANTE DE 10 M³, EM VIA URBANA PAVIMENTADA, DMT ATÉ 30 KM (UNIDADE: M3XKM). AF_07/2020 &gt; DMT ADOTADO: 4,20KM</t>
  </si>
  <si>
    <t>MOBILIZAÇÃO E DESMOBILIZAÇÃO DE OBRA EM CENTRO URBANO OU REGIÃO LIMÍTROFE COM VALOR ACIMA DE 3.000.000,01 &gt; DESEMBOLSO PROPORCIONAL AOS BMs</t>
  </si>
  <si>
    <t>TRANSPORTE COM CAMINHÃO BASCULANTE DE 6 M³, EM VIA URBANA PAVIMENTADA, DMT ATÉ 30 KM (UNIDADE: M3XKM). AF_07/2020 &gt; DMT JAZIDA ATÉ A OBRA ADOTADO: 7,90KM</t>
  </si>
  <si>
    <t>TRANSPORTE COM CAMINHÃO TANQUE DE TRANSPORTE DE MATERIAL ASFÁLTICO DE 20000 L, EM VIA URBANA PAVIMENTADA, DMT ATÉ 30KM (UNIDADE: TXKM). AF_07/2020 &gt; DMT USINA DE ASFALTO ATÉ A OBRA ADOTADO: 19,70KM</t>
  </si>
  <si>
    <t>PERFURAÇÃO PARA TIRANTES EM MATERIAL DE 1° CATEGORIA PARA DIÂMETRO DE ATÉ 120 MM, COM USO DE EQUIPAMENTOS DE GRANDE PORTE (Perfuratriz Rotopercussiva de grande porte PW 5.500 ou equivalente técnico / Compressor de Ar  Comprimido de 950 PCM e 10 Bar de Pressão / Martelo de Superfície PW-131 ou equivalente técnico / Martelo de fundo rotopercussico CIR / Revestimento HW / Broca Triconica / Broca de Widea / Broca de Diamante / Mangote de Ar Comprimido de 2,5 “ de alta pressão / Bit Botão Retratil)</t>
  </si>
  <si>
    <t>MOBILIZAÇÃO E DESMOBILIZAÇÃO DE EQUIPAMENTOS DE GRANDE PORTE PARA EXECUÇÃO DE PERFURAÇÃO (Perfuratriz Rotopercussiva de grande porte PW 5.500 ou equivalente técnico / Compressor de Ar  Comprimido de 950 PCM e 10 Bar de Pressão / Martelo de Superfície PW-131 ou equivalente técnico / Martelo de fundo rotopercussico CIR / Revestimento HW / Broca Triconica / Broca de Widea / Broca de Diamante / Mangote de Ar Comprimido de 2,5 “ de alta pressão / Bit Botão Retratil / Carreta para mobilização de equipamentos / Container)</t>
  </si>
  <si>
    <t>MOBILIZAÇÃO E DESMOBILIZAÇÃO DE EQUIPAMENTO PARA BROCA TRADO DMT ATÉ 50 KM</t>
  </si>
  <si>
    <t>1.4.2.25.</t>
  </si>
  <si>
    <t>1.4.3.25.</t>
  </si>
  <si>
    <t>1.4.4.24.</t>
  </si>
  <si>
    <t>1.4.5.24.</t>
  </si>
  <si>
    <t>1.4.6.25.</t>
  </si>
  <si>
    <t>1.4.7.25.</t>
  </si>
  <si>
    <t>ADMINISTRAÇÃO LOCAL DE OBRA COM ENCARGOS COMPLEMENTARES (ENG. CIVIL PLENO (3MESES P/ 8MESES) / ENCARREGADO GERAL (8 MESES) / TÉCNICO SEG. DO TRABALHO (8 MESES) / ENG. CIVIL SENIOR (3MESES P/ 8 MESES)/ TOÓGRAFO (0,40MÊS P/ 8MESES) / AUX. TOPÓGRAFO (0,40MÊS P/ 8MESES) / VIGIA NOTURNO) &gt; DESEMBOLSO PROPORCIONAL AOS BMs</t>
  </si>
  <si>
    <t>COMO CONSTRUÍDO ("AS BUILT") DE PROJETOS COM ÁREA ATÉ 10.000 M2 &gt; DESEMBOLSO PROPORCIONAL AOS BMs</t>
  </si>
  <si>
    <t>ENERGIA ELETRICA ATE 2000 KWH INDUSTRIAL, SEM DEMANDA &gt; DESEMBOLSO PROPORCIONAL AOS BMs</t>
  </si>
  <si>
    <t>CORTINAS ATIRANTADAS M1 A M13, CONFORME PROJETO</t>
  </si>
  <si>
    <t>MUROS DE ARRIMOS MA A MF, CONFORME PROJETO</t>
  </si>
  <si>
    <t>PLANILHA ORÇAMENTÁRIA PROPONENTE</t>
  </si>
  <si>
    <t>CRONOGRAMA FÍSICO-FINANCEIRO PROPONENTE</t>
  </si>
  <si>
    <t>LOCAL: JUIZ DE FORA / MG</t>
  </si>
  <si>
    <t>DATA: 27/09/2022</t>
  </si>
  <si>
    <t xml:space="preserve">OBRA: CONTENÇÃO EM ÁREAS DE RISCO: RUA SÃO JOSÉ / BAIRRO SÃO BENEDITO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</si>
</sst>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indexed="8"/>
      <name val="Calibri"/>
      <family val="2"/>
      <scheme val="minor"/>
    </font>
    <font>
      <sz val="10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4" fontId="0" fillId="0" borderId="1" xfId="0" applyNumberForma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justify" vertical="center" wrapText="1"/>
    </xf>
    <xf numFmtId="4" fontId="4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justify" vertical="center" wrapText="1"/>
    </xf>
    <xf numFmtId="4" fontId="1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justify" vertical="center" wrapText="1"/>
    </xf>
    <xf numFmtId="4" fontId="1" fillId="4" borderId="1" xfId="0" applyNumberFormat="1" applyFont="1" applyFill="1" applyBorder="1" applyAlignment="1">
      <alignment vertical="center"/>
    </xf>
    <xf numFmtId="0" fontId="12" fillId="0" borderId="0" xfId="2" applyFont="1"/>
    <xf numFmtId="0" fontId="9" fillId="0" borderId="1" xfId="2" applyFont="1" applyFill="1" applyBorder="1" applyAlignment="1">
      <alignment vertical="center" wrapText="1"/>
    </xf>
    <xf numFmtId="0" fontId="13" fillId="5" borderId="1" xfId="2" applyFont="1" applyFill="1" applyBorder="1" applyAlignment="1">
      <alignment horizontal="center" vertical="center"/>
    </xf>
    <xf numFmtId="4" fontId="12" fillId="0" borderId="1" xfId="2" applyNumberFormat="1" applyFont="1" applyBorder="1" applyAlignment="1">
      <alignment horizontal="center"/>
    </xf>
    <xf numFmtId="0" fontId="12" fillId="0" borderId="1" xfId="2" applyFont="1" applyBorder="1" applyAlignment="1">
      <alignment horizontal="center"/>
    </xf>
    <xf numFmtId="0" fontId="12" fillId="6" borderId="1" xfId="2" applyFont="1" applyFill="1" applyBorder="1"/>
    <xf numFmtId="0" fontId="12" fillId="0" borderId="1" xfId="2" applyFont="1" applyFill="1" applyBorder="1"/>
    <xf numFmtId="0" fontId="12" fillId="0" borderId="1" xfId="2" applyFont="1" applyBorder="1"/>
    <xf numFmtId="10" fontId="12" fillId="0" borderId="1" xfId="2" applyNumberFormat="1" applyFont="1" applyBorder="1" applyAlignment="1">
      <alignment horizontal="right" vertical="center"/>
    </xf>
    <xf numFmtId="10" fontId="15" fillId="0" borderId="1" xfId="2" applyNumberFormat="1" applyFont="1" applyFill="1" applyBorder="1" applyAlignment="1">
      <alignment horizontal="center"/>
    </xf>
    <xf numFmtId="10" fontId="12" fillId="0" borderId="1" xfId="2" applyNumberFormat="1" applyFont="1" applyFill="1" applyBorder="1" applyAlignment="1">
      <alignment horizontal="center"/>
    </xf>
    <xf numFmtId="4" fontId="12" fillId="0" borderId="1" xfId="2" applyNumberFormat="1" applyFont="1" applyBorder="1" applyAlignment="1">
      <alignment horizontal="right"/>
    </xf>
    <xf numFmtId="40" fontId="12" fillId="0" borderId="1" xfId="2" applyNumberFormat="1" applyFont="1" applyBorder="1"/>
    <xf numFmtId="40" fontId="12" fillId="0" borderId="1" xfId="2" applyNumberFormat="1" applyFont="1" applyFill="1" applyBorder="1"/>
    <xf numFmtId="0" fontId="12" fillId="7" borderId="1" xfId="2" applyFont="1" applyFill="1" applyBorder="1"/>
    <xf numFmtId="0" fontId="12" fillId="2" borderId="1" xfId="2" applyFont="1" applyFill="1" applyBorder="1"/>
    <xf numFmtId="0" fontId="12" fillId="0" borderId="1" xfId="2" applyFont="1" applyFill="1" applyBorder="1" applyAlignment="1">
      <alignment horizontal="center"/>
    </xf>
    <xf numFmtId="4" fontId="13" fillId="9" borderId="1" xfId="2" applyNumberFormat="1" applyFont="1" applyFill="1" applyBorder="1" applyAlignment="1">
      <alignment vertical="center"/>
    </xf>
    <xf numFmtId="4" fontId="12" fillId="0" borderId="0" xfId="2" applyNumberFormat="1" applyFont="1"/>
    <xf numFmtId="10" fontId="12" fillId="0" borderId="1" xfId="2" applyNumberFormat="1" applyFont="1" applyFill="1" applyBorder="1" applyAlignment="1">
      <alignment vertical="center"/>
    </xf>
    <xf numFmtId="40" fontId="12" fillId="0" borderId="1" xfId="2" applyNumberFormat="1" applyFont="1" applyFill="1" applyBorder="1" applyAlignment="1">
      <alignment vertical="center"/>
    </xf>
    <xf numFmtId="10" fontId="17" fillId="0" borderId="1" xfId="2" applyNumberFormat="1" applyFont="1" applyFill="1" applyBorder="1" applyAlignment="1">
      <alignment vertical="center"/>
    </xf>
    <xf numFmtId="0" fontId="18" fillId="0" borderId="0" xfId="2" applyFont="1"/>
    <xf numFmtId="4" fontId="9" fillId="0" borderId="0" xfId="0" applyNumberFormat="1" applyFont="1" applyAlignment="1">
      <alignment horizontal="center" vertical="center"/>
    </xf>
    <xf numFmtId="4" fontId="12" fillId="0" borderId="1" xfId="2" applyNumberFormat="1" applyFont="1" applyFill="1" applyBorder="1" applyAlignment="1">
      <alignment horizontal="right"/>
    </xf>
    <xf numFmtId="10" fontId="19" fillId="0" borderId="1" xfId="2" applyNumberFormat="1" applyFont="1" applyFill="1" applyBorder="1" applyAlignment="1">
      <alignment horizontal="center"/>
    </xf>
    <xf numFmtId="40" fontId="16" fillId="0" borderId="1" xfId="2" applyNumberFormat="1" applyFont="1" applyBorder="1"/>
    <xf numFmtId="40" fontId="16" fillId="0" borderId="1" xfId="2" applyNumberFormat="1" applyFont="1" applyFill="1" applyBorder="1"/>
    <xf numFmtId="10" fontId="12" fillId="0" borderId="0" xfId="2" applyNumberFormat="1" applyFont="1"/>
    <xf numFmtId="0" fontId="9" fillId="0" borderId="1" xfId="2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9" fillId="0" borderId="1" xfId="1" applyNumberFormat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" fontId="12" fillId="0" borderId="1" xfId="2" applyNumberFormat="1" applyFont="1" applyFill="1" applyBorder="1" applyAlignment="1" applyProtection="1">
      <alignment horizontal="center" vertical="center"/>
    </xf>
    <xf numFmtId="1" fontId="20" fillId="0" borderId="1" xfId="2" applyNumberFormat="1" applyFont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/>
    </xf>
    <xf numFmtId="40" fontId="14" fillId="8" borderId="1" xfId="2" applyNumberFormat="1" applyFont="1" applyFill="1" applyBorder="1" applyAlignment="1">
      <alignment horizontal="center" vertical="center"/>
    </xf>
    <xf numFmtId="4" fontId="13" fillId="9" borderId="1" xfId="2" applyNumberFormat="1" applyFont="1" applyFill="1" applyBorder="1" applyAlignment="1">
      <alignment horizontal="center" vertical="center"/>
    </xf>
    <xf numFmtId="40" fontId="14" fillId="0" borderId="1" xfId="2" applyNumberFormat="1" applyFont="1" applyFill="1" applyBorder="1" applyAlignment="1">
      <alignment horizontal="center" vertical="center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9" xfId="2" applyFont="1" applyFill="1" applyBorder="1" applyAlignment="1">
      <alignment horizontal="center" vertical="center"/>
    </xf>
    <xf numFmtId="14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4" fontId="0" fillId="10" borderId="1" xfId="0" applyNumberFormat="1" applyFill="1" applyBorder="1" applyAlignment="1">
      <alignment vertical="center"/>
    </xf>
    <xf numFmtId="0" fontId="9" fillId="0" borderId="3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</cellXfs>
  <cellStyles count="3">
    <cellStyle name="Normal" xfId="0" builtinId="0"/>
    <cellStyle name="Normal 3" xfId="1"/>
    <cellStyle name="Normal 4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317686</xdr:colOff>
      <xdr:row>0</xdr:row>
      <xdr:rowOff>70036</xdr:rowOff>
    </xdr:from>
    <xdr:to>
      <xdr:col>8</xdr:col>
      <xdr:colOff>769505</xdr:colOff>
      <xdr:row>2</xdr:row>
      <xdr:rowOff>134470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7111" y="70036"/>
          <a:ext cx="2461594" cy="53115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361949</xdr:colOff>
      <xdr:row>0</xdr:row>
      <xdr:rowOff>76200</xdr:rowOff>
    </xdr:from>
    <xdr:to>
      <xdr:col>12</xdr:col>
      <xdr:colOff>602212</xdr:colOff>
      <xdr:row>2</xdr:row>
      <xdr:rowOff>142875</xdr:rowOff>
    </xdr:to>
    <xdr:pic>
      <xdr:nvPicPr>
        <xdr:cNvPr id="2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7024" y="76200"/>
          <a:ext cx="2240513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44"/>
  <sheetViews>
    <sheetView tabSelected="1" view="pageBreakPreview" zoomScaleNormal="85" zoomScaleSheetLayoutView="100" workbookViewId="0">
      <pane ySplit="8" topLeftCell="A9" activePane="bottomLeft" state="frozen"/>
      <selection pane="bottomLeft" activeCell="G10" sqref="G10"/>
    </sheetView>
  </sheetViews>
  <sheetFormatPr defaultRowHeight="15" x14ac:dyDescent="0.25"/>
  <cols>
    <col min="1" max="1" width="8.28515625" style="1" bestFit="1" customWidth="1"/>
    <col min="2" max="2" width="67.85546875" style="1" customWidth="1"/>
    <col min="3" max="3" width="8.28515625" style="1" hidden="1" customWidth="1"/>
    <col min="4" max="4" width="9.42578125" style="1" hidden="1" customWidth="1"/>
    <col min="5" max="5" width="8.5703125" style="2" bestFit="1" customWidth="1"/>
    <col min="6" max="6" width="9.42578125" style="1" bestFit="1" customWidth="1"/>
    <col min="7" max="7" width="10.28515625" style="1" bestFit="1" customWidth="1"/>
    <col min="8" max="8" width="10.42578125" style="1" bestFit="1" customWidth="1"/>
    <col min="9" max="9" width="12.5703125" style="1" customWidth="1"/>
    <col min="10" max="10" width="6.140625" style="2" bestFit="1" customWidth="1"/>
    <col min="11" max="11" width="24.85546875" style="1" bestFit="1" customWidth="1"/>
    <col min="12" max="12" width="4.7109375" style="1" bestFit="1" customWidth="1"/>
    <col min="13" max="16384" width="9.140625" style="1"/>
  </cols>
  <sheetData>
    <row r="1" spans="1:12" ht="21" x14ac:dyDescent="0.25">
      <c r="A1" s="60" t="s">
        <v>530</v>
      </c>
      <c r="B1" s="61"/>
      <c r="C1" s="61"/>
      <c r="D1" s="61"/>
      <c r="E1" s="61"/>
      <c r="F1" s="61"/>
      <c r="G1" s="61"/>
      <c r="H1" s="61"/>
      <c r="I1" s="62"/>
      <c r="J1" s="2">
        <v>1.25</v>
      </c>
      <c r="K1" s="1" t="s">
        <v>565</v>
      </c>
    </row>
    <row r="2" spans="1:12" ht="15.75" x14ac:dyDescent="0.25">
      <c r="A2" s="63" t="s">
        <v>531</v>
      </c>
      <c r="B2" s="64"/>
      <c r="C2" s="64"/>
      <c r="D2" s="64"/>
      <c r="E2" s="64"/>
      <c r="F2" s="64"/>
      <c r="G2" s="64"/>
      <c r="H2" s="64"/>
      <c r="I2" s="65"/>
      <c r="J2" s="2">
        <v>1.1679999999999999</v>
      </c>
      <c r="K2" s="1" t="s">
        <v>566</v>
      </c>
    </row>
    <row r="3" spans="1:12" x14ac:dyDescent="0.25">
      <c r="A3" s="66" t="s">
        <v>532</v>
      </c>
      <c r="B3" s="67"/>
      <c r="C3" s="67"/>
      <c r="D3" s="67"/>
      <c r="E3" s="67"/>
      <c r="F3" s="67"/>
      <c r="G3" s="67"/>
      <c r="H3" s="67"/>
      <c r="I3" s="68"/>
      <c r="K3" s="49"/>
    </row>
    <row r="4" spans="1:12" x14ac:dyDescent="0.25">
      <c r="A4" s="69" t="s">
        <v>587</v>
      </c>
      <c r="B4" s="69"/>
      <c r="C4" s="69"/>
      <c r="D4" s="69"/>
      <c r="E4" s="69"/>
      <c r="F4" s="69"/>
      <c r="G4" s="69"/>
      <c r="H4" s="69"/>
      <c r="I4" s="69"/>
      <c r="K4" s="2"/>
    </row>
    <row r="5" spans="1:12" x14ac:dyDescent="0.25">
      <c r="A5" s="100" t="s">
        <v>591</v>
      </c>
      <c r="B5" s="101"/>
      <c r="C5" s="70" t="s">
        <v>589</v>
      </c>
      <c r="D5" s="71"/>
      <c r="E5" s="71"/>
      <c r="F5" s="71"/>
      <c r="G5" s="72"/>
      <c r="H5" s="59" t="s">
        <v>590</v>
      </c>
      <c r="I5" s="59"/>
      <c r="K5" s="57"/>
    </row>
    <row r="6" spans="1:12" ht="26.1" customHeight="1" x14ac:dyDescent="0.25">
      <c r="A6" s="58" t="s">
        <v>508</v>
      </c>
      <c r="B6" s="58" t="s">
        <v>507</v>
      </c>
      <c r="C6" s="74" t="s">
        <v>557</v>
      </c>
      <c r="D6" s="75"/>
      <c r="E6" s="73" t="s">
        <v>115</v>
      </c>
      <c r="F6" s="73" t="s">
        <v>509</v>
      </c>
      <c r="G6" s="73" t="s">
        <v>510</v>
      </c>
      <c r="H6" s="73"/>
      <c r="I6" s="73" t="s">
        <v>513</v>
      </c>
      <c r="L6" s="22"/>
    </row>
    <row r="7" spans="1:12" s="3" customFormat="1" ht="26.1" customHeight="1" x14ac:dyDescent="0.25">
      <c r="A7" s="58"/>
      <c r="B7" s="58"/>
      <c r="C7" s="76"/>
      <c r="D7" s="77"/>
      <c r="E7" s="73"/>
      <c r="F7" s="73"/>
      <c r="G7" s="5" t="s">
        <v>511</v>
      </c>
      <c r="H7" s="5" t="s">
        <v>512</v>
      </c>
      <c r="I7" s="73"/>
    </row>
    <row r="8" spans="1:12" x14ac:dyDescent="0.25">
      <c r="A8" s="23" t="s">
        <v>176</v>
      </c>
      <c r="B8" s="24" t="s">
        <v>567</v>
      </c>
      <c r="C8" s="23"/>
      <c r="D8" s="23"/>
      <c r="E8" s="23"/>
      <c r="F8" s="25"/>
      <c r="G8" s="25"/>
      <c r="H8" s="25"/>
      <c r="I8" s="25">
        <f>I9+I17+I28+I35+I216+I290+I292+I307+I328+I338</f>
        <v>0</v>
      </c>
    </row>
    <row r="9" spans="1:12" x14ac:dyDescent="0.25">
      <c r="A9" s="8" t="s">
        <v>177</v>
      </c>
      <c r="B9" s="9" t="s">
        <v>0</v>
      </c>
      <c r="C9" s="8"/>
      <c r="D9" s="8"/>
      <c r="E9" s="8"/>
      <c r="F9" s="10"/>
      <c r="G9" s="10"/>
      <c r="H9" s="10"/>
      <c r="I9" s="10">
        <f>SUM(I10:I16)</f>
        <v>0</v>
      </c>
    </row>
    <row r="10" spans="1:12" x14ac:dyDescent="0.25">
      <c r="A10" s="4" t="s">
        <v>178</v>
      </c>
      <c r="B10" s="6" t="s">
        <v>1</v>
      </c>
      <c r="C10" s="4" t="s">
        <v>128</v>
      </c>
      <c r="D10" s="4" t="s">
        <v>129</v>
      </c>
      <c r="E10" s="4" t="s">
        <v>115</v>
      </c>
      <c r="F10" s="7">
        <v>1</v>
      </c>
      <c r="G10" s="99"/>
      <c r="H10" s="7">
        <f>ROUND(G10*J$1,2)</f>
        <v>0</v>
      </c>
      <c r="I10" s="7">
        <f>ROUND(F10*H10,2)</f>
        <v>0</v>
      </c>
    </row>
    <row r="11" spans="1:12" ht="45" x14ac:dyDescent="0.25">
      <c r="A11" s="4" t="s">
        <v>179</v>
      </c>
      <c r="B11" s="6" t="s">
        <v>2</v>
      </c>
      <c r="C11" s="4" t="s">
        <v>128</v>
      </c>
      <c r="D11" s="4" t="s">
        <v>130</v>
      </c>
      <c r="E11" s="4" t="s">
        <v>115</v>
      </c>
      <c r="F11" s="7">
        <v>1</v>
      </c>
      <c r="G11" s="99"/>
      <c r="H11" s="7">
        <f>ROUND(G11*J$1,2)</f>
        <v>0</v>
      </c>
      <c r="I11" s="7">
        <f t="shared" ref="I11:I74" si="0">ROUND(F11*H11,2)</f>
        <v>0</v>
      </c>
    </row>
    <row r="12" spans="1:12" ht="45" x14ac:dyDescent="0.25">
      <c r="A12" s="4" t="s">
        <v>180</v>
      </c>
      <c r="B12" s="6" t="s">
        <v>3</v>
      </c>
      <c r="C12" s="4" t="s">
        <v>518</v>
      </c>
      <c r="D12" s="4" t="s">
        <v>131</v>
      </c>
      <c r="E12" s="4" t="s">
        <v>116</v>
      </c>
      <c r="F12" s="7">
        <v>2.88</v>
      </c>
      <c r="G12" s="99"/>
      <c r="H12" s="7">
        <f t="shared" ref="H10:H16" si="1">ROUND(G12*J$1,2)</f>
        <v>0</v>
      </c>
      <c r="I12" s="7">
        <f t="shared" si="0"/>
        <v>0</v>
      </c>
    </row>
    <row r="13" spans="1:12" ht="45" x14ac:dyDescent="0.25">
      <c r="A13" s="4" t="s">
        <v>181</v>
      </c>
      <c r="B13" s="6" t="s">
        <v>4</v>
      </c>
      <c r="C13" s="4" t="s">
        <v>128</v>
      </c>
      <c r="D13" s="4" t="s">
        <v>132</v>
      </c>
      <c r="E13" s="4" t="s">
        <v>115</v>
      </c>
      <c r="F13" s="7">
        <v>1</v>
      </c>
      <c r="G13" s="99"/>
      <c r="H13" s="7">
        <f t="shared" si="1"/>
        <v>0</v>
      </c>
      <c r="I13" s="7">
        <f t="shared" si="0"/>
        <v>0</v>
      </c>
    </row>
    <row r="14" spans="1:12" x14ac:dyDescent="0.25">
      <c r="A14" s="4" t="s">
        <v>182</v>
      </c>
      <c r="B14" s="6" t="s">
        <v>5</v>
      </c>
      <c r="C14" s="4" t="s">
        <v>127</v>
      </c>
      <c r="D14" s="56">
        <v>98459</v>
      </c>
      <c r="E14" s="4" t="s">
        <v>116</v>
      </c>
      <c r="F14" s="7">
        <v>65.03</v>
      </c>
      <c r="G14" s="99"/>
      <c r="H14" s="7">
        <f t="shared" si="1"/>
        <v>0</v>
      </c>
      <c r="I14" s="7">
        <f t="shared" si="0"/>
        <v>0</v>
      </c>
    </row>
    <row r="15" spans="1:12" ht="60" x14ac:dyDescent="0.25">
      <c r="A15" s="4" t="s">
        <v>183</v>
      </c>
      <c r="B15" s="6" t="s">
        <v>6</v>
      </c>
      <c r="C15" s="4" t="s">
        <v>128</v>
      </c>
      <c r="D15" s="4" t="s">
        <v>133</v>
      </c>
      <c r="E15" s="4" t="s">
        <v>116</v>
      </c>
      <c r="F15" s="7">
        <v>0.98</v>
      </c>
      <c r="G15" s="99"/>
      <c r="H15" s="7">
        <f t="shared" si="1"/>
        <v>0</v>
      </c>
      <c r="I15" s="7">
        <f t="shared" si="0"/>
        <v>0</v>
      </c>
    </row>
    <row r="16" spans="1:12" ht="60" x14ac:dyDescent="0.25">
      <c r="A16" s="4" t="s">
        <v>184</v>
      </c>
      <c r="B16" s="6" t="s">
        <v>7</v>
      </c>
      <c r="C16" s="4" t="s">
        <v>128</v>
      </c>
      <c r="D16" s="4" t="s">
        <v>134</v>
      </c>
      <c r="E16" s="4" t="s">
        <v>116</v>
      </c>
      <c r="F16" s="7">
        <v>0.24</v>
      </c>
      <c r="G16" s="99"/>
      <c r="H16" s="7">
        <f t="shared" si="1"/>
        <v>0</v>
      </c>
      <c r="I16" s="7">
        <f t="shared" si="0"/>
        <v>0</v>
      </c>
    </row>
    <row r="17" spans="1:9" x14ac:dyDescent="0.25">
      <c r="A17" s="8" t="s">
        <v>185</v>
      </c>
      <c r="B17" s="9" t="s">
        <v>563</v>
      </c>
      <c r="C17" s="8"/>
      <c r="D17" s="8"/>
      <c r="E17" s="8"/>
      <c r="F17" s="10"/>
      <c r="G17" s="10"/>
      <c r="H17" s="10"/>
      <c r="I17" s="10">
        <f>SUM(I18:I27)</f>
        <v>0</v>
      </c>
    </row>
    <row r="18" spans="1:9" ht="45" x14ac:dyDescent="0.25">
      <c r="A18" s="4" t="s">
        <v>186</v>
      </c>
      <c r="B18" s="6" t="s">
        <v>9</v>
      </c>
      <c r="C18" s="4" t="s">
        <v>127</v>
      </c>
      <c r="D18" s="56">
        <v>98525</v>
      </c>
      <c r="E18" s="4" t="s">
        <v>116</v>
      </c>
      <c r="F18" s="7">
        <v>2432</v>
      </c>
      <c r="G18" s="99"/>
      <c r="H18" s="7">
        <f t="shared" ref="H18:H26" si="2">ROUND(G18*J$1,2)</f>
        <v>0</v>
      </c>
      <c r="I18" s="7">
        <f t="shared" si="0"/>
        <v>0</v>
      </c>
    </row>
    <row r="19" spans="1:9" ht="30" x14ac:dyDescent="0.25">
      <c r="A19" s="4" t="s">
        <v>187</v>
      </c>
      <c r="B19" s="6" t="s">
        <v>10</v>
      </c>
      <c r="C19" s="4" t="s">
        <v>127</v>
      </c>
      <c r="D19" s="56">
        <v>98529</v>
      </c>
      <c r="E19" s="4" t="s">
        <v>115</v>
      </c>
      <c r="F19" s="7">
        <v>8</v>
      </c>
      <c r="G19" s="99"/>
      <c r="H19" s="7">
        <f t="shared" si="2"/>
        <v>0</v>
      </c>
      <c r="I19" s="7">
        <f t="shared" si="0"/>
        <v>0</v>
      </c>
    </row>
    <row r="20" spans="1:9" ht="30" x14ac:dyDescent="0.25">
      <c r="A20" s="4" t="s">
        <v>188</v>
      </c>
      <c r="B20" s="6" t="s">
        <v>11</v>
      </c>
      <c r="C20" s="4" t="s">
        <v>127</v>
      </c>
      <c r="D20" s="56">
        <v>97636</v>
      </c>
      <c r="E20" s="4" t="s">
        <v>116</v>
      </c>
      <c r="F20" s="7">
        <v>420.39</v>
      </c>
      <c r="G20" s="99"/>
      <c r="H20" s="7">
        <f t="shared" si="2"/>
        <v>0</v>
      </c>
      <c r="I20" s="7">
        <f t="shared" si="0"/>
        <v>0</v>
      </c>
    </row>
    <row r="21" spans="1:9" ht="30" x14ac:dyDescent="0.25">
      <c r="A21" s="4" t="s">
        <v>189</v>
      </c>
      <c r="B21" s="6" t="s">
        <v>12</v>
      </c>
      <c r="C21" s="4" t="s">
        <v>128</v>
      </c>
      <c r="D21" s="4" t="s">
        <v>135</v>
      </c>
      <c r="E21" s="4" t="s">
        <v>117</v>
      </c>
      <c r="F21" s="7">
        <v>7.23</v>
      </c>
      <c r="G21" s="99"/>
      <c r="H21" s="7">
        <f t="shared" si="2"/>
        <v>0</v>
      </c>
      <c r="I21" s="7">
        <f t="shared" si="0"/>
        <v>0</v>
      </c>
    </row>
    <row r="22" spans="1:9" ht="30" x14ac:dyDescent="0.25">
      <c r="A22" s="4" t="s">
        <v>190</v>
      </c>
      <c r="B22" s="6" t="s">
        <v>13</v>
      </c>
      <c r="C22" s="4" t="s">
        <v>128</v>
      </c>
      <c r="D22" s="4" t="s">
        <v>136</v>
      </c>
      <c r="E22" s="4" t="s">
        <v>116</v>
      </c>
      <c r="F22" s="7">
        <v>200.09</v>
      </c>
      <c r="G22" s="99"/>
      <c r="H22" s="7">
        <f t="shared" si="2"/>
        <v>0</v>
      </c>
      <c r="I22" s="7">
        <f t="shared" si="0"/>
        <v>0</v>
      </c>
    </row>
    <row r="23" spans="1:9" x14ac:dyDescent="0.25">
      <c r="A23" s="4" t="s">
        <v>191</v>
      </c>
      <c r="B23" s="6" t="s">
        <v>14</v>
      </c>
      <c r="C23" s="4" t="s">
        <v>128</v>
      </c>
      <c r="D23" s="4" t="s">
        <v>137</v>
      </c>
      <c r="E23" s="4" t="s">
        <v>118</v>
      </c>
      <c r="F23" s="7">
        <v>87.52</v>
      </c>
      <c r="G23" s="99"/>
      <c r="H23" s="7">
        <f t="shared" si="2"/>
        <v>0</v>
      </c>
      <c r="I23" s="7">
        <f t="shared" si="0"/>
        <v>0</v>
      </c>
    </row>
    <row r="24" spans="1:9" ht="45" x14ac:dyDescent="0.25">
      <c r="A24" s="4" t="s">
        <v>192</v>
      </c>
      <c r="B24" s="6" t="s">
        <v>15</v>
      </c>
      <c r="C24" s="4" t="s">
        <v>127</v>
      </c>
      <c r="D24" s="56">
        <v>101129</v>
      </c>
      <c r="E24" s="4" t="s">
        <v>117</v>
      </c>
      <c r="F24" s="7">
        <v>23</v>
      </c>
      <c r="G24" s="99"/>
      <c r="H24" s="7">
        <f t="shared" si="2"/>
        <v>0</v>
      </c>
      <c r="I24" s="7">
        <f t="shared" si="0"/>
        <v>0</v>
      </c>
    </row>
    <row r="25" spans="1:9" ht="45" x14ac:dyDescent="0.25">
      <c r="A25" s="4" t="s">
        <v>193</v>
      </c>
      <c r="B25" s="6" t="s">
        <v>16</v>
      </c>
      <c r="C25" s="4" t="s">
        <v>127</v>
      </c>
      <c r="D25" s="56">
        <v>100981</v>
      </c>
      <c r="E25" s="4" t="s">
        <v>117</v>
      </c>
      <c r="F25" s="7">
        <v>148.97</v>
      </c>
      <c r="G25" s="99"/>
      <c r="H25" s="7">
        <f t="shared" si="2"/>
        <v>0</v>
      </c>
      <c r="I25" s="7">
        <f t="shared" si="0"/>
        <v>0</v>
      </c>
    </row>
    <row r="26" spans="1:9" ht="45" x14ac:dyDescent="0.25">
      <c r="A26" s="4" t="s">
        <v>194</v>
      </c>
      <c r="B26" s="6" t="s">
        <v>569</v>
      </c>
      <c r="C26" s="4" t="s">
        <v>127</v>
      </c>
      <c r="D26" s="56">
        <v>95875</v>
      </c>
      <c r="E26" s="4" t="s">
        <v>119</v>
      </c>
      <c r="F26" s="7">
        <v>751.26</v>
      </c>
      <c r="G26" s="99"/>
      <c r="H26" s="7">
        <f t="shared" si="2"/>
        <v>0</v>
      </c>
      <c r="I26" s="7">
        <f t="shared" si="0"/>
        <v>0</v>
      </c>
    </row>
    <row r="27" spans="1:9" ht="60" x14ac:dyDescent="0.25">
      <c r="A27" s="4" t="s">
        <v>195</v>
      </c>
      <c r="B27" s="6" t="s">
        <v>517</v>
      </c>
      <c r="C27" s="4" t="s">
        <v>519</v>
      </c>
      <c r="D27" s="4" t="s">
        <v>520</v>
      </c>
      <c r="E27" s="4" t="s">
        <v>117</v>
      </c>
      <c r="F27" s="7">
        <v>178.87</v>
      </c>
      <c r="G27" s="99"/>
      <c r="H27" s="7">
        <f>ROUND(G27*J$2,2)</f>
        <v>0</v>
      </c>
      <c r="I27" s="7">
        <f t="shared" si="0"/>
        <v>0</v>
      </c>
    </row>
    <row r="28" spans="1:9" ht="30" x14ac:dyDescent="0.25">
      <c r="A28" s="8" t="s">
        <v>196</v>
      </c>
      <c r="B28" s="9" t="s">
        <v>564</v>
      </c>
      <c r="C28" s="8"/>
      <c r="D28" s="8"/>
      <c r="E28" s="8"/>
      <c r="F28" s="10"/>
      <c r="G28" s="10"/>
      <c r="H28" s="10"/>
      <c r="I28" s="10">
        <f>SUM(I29:I34)</f>
        <v>0</v>
      </c>
    </row>
    <row r="29" spans="1:9" ht="45" x14ac:dyDescent="0.25">
      <c r="A29" s="4" t="s">
        <v>197</v>
      </c>
      <c r="B29" s="6" t="s">
        <v>569</v>
      </c>
      <c r="C29" s="4" t="s">
        <v>127</v>
      </c>
      <c r="D29" s="56">
        <v>95875</v>
      </c>
      <c r="E29" s="4" t="s">
        <v>119</v>
      </c>
      <c r="F29" s="7">
        <v>40153.360000000001</v>
      </c>
      <c r="G29" s="99"/>
      <c r="H29" s="7">
        <f t="shared" ref="H29:H33" si="3">ROUND(G29*J$1,2)</f>
        <v>0</v>
      </c>
      <c r="I29" s="7">
        <f t="shared" si="0"/>
        <v>0</v>
      </c>
    </row>
    <row r="30" spans="1:9" ht="75" x14ac:dyDescent="0.25">
      <c r="A30" s="4" t="s">
        <v>198</v>
      </c>
      <c r="B30" s="6" t="s">
        <v>18</v>
      </c>
      <c r="C30" s="4" t="s">
        <v>127</v>
      </c>
      <c r="D30" s="56">
        <v>101230</v>
      </c>
      <c r="E30" s="4" t="s">
        <v>117</v>
      </c>
      <c r="F30" s="7">
        <v>7635.98</v>
      </c>
      <c r="G30" s="99"/>
      <c r="H30" s="7">
        <f t="shared" si="3"/>
        <v>0</v>
      </c>
      <c r="I30" s="7">
        <f t="shared" si="0"/>
        <v>0</v>
      </c>
    </row>
    <row r="31" spans="1:9" x14ac:dyDescent="0.25">
      <c r="A31" s="4" t="s">
        <v>199</v>
      </c>
      <c r="B31" s="6" t="s">
        <v>19</v>
      </c>
      <c r="C31" s="4" t="s">
        <v>128</v>
      </c>
      <c r="D31" s="4" t="s">
        <v>138</v>
      </c>
      <c r="E31" s="4" t="s">
        <v>117</v>
      </c>
      <c r="F31" s="7">
        <v>366.45</v>
      </c>
      <c r="G31" s="99"/>
      <c r="H31" s="7">
        <f t="shared" si="3"/>
        <v>0</v>
      </c>
      <c r="I31" s="7">
        <f t="shared" si="0"/>
        <v>0</v>
      </c>
    </row>
    <row r="32" spans="1:9" ht="45" x14ac:dyDescent="0.25">
      <c r="A32" s="4" t="s">
        <v>200</v>
      </c>
      <c r="B32" s="6" t="s">
        <v>20</v>
      </c>
      <c r="C32" s="4" t="s">
        <v>518</v>
      </c>
      <c r="D32" s="4" t="s">
        <v>139</v>
      </c>
      <c r="E32" s="4" t="s">
        <v>115</v>
      </c>
      <c r="F32" s="7">
        <v>1</v>
      </c>
      <c r="G32" s="99"/>
      <c r="H32" s="7">
        <f t="shared" si="3"/>
        <v>0</v>
      </c>
      <c r="I32" s="7">
        <f t="shared" si="0"/>
        <v>0</v>
      </c>
    </row>
    <row r="33" spans="1:10" ht="30" x14ac:dyDescent="0.25">
      <c r="A33" s="4" t="s">
        <v>201</v>
      </c>
      <c r="B33" s="6" t="s">
        <v>21</v>
      </c>
      <c r="C33" s="4" t="s">
        <v>128</v>
      </c>
      <c r="D33" s="4" t="s">
        <v>140</v>
      </c>
      <c r="E33" s="4" t="s">
        <v>115</v>
      </c>
      <c r="F33" s="7">
        <v>13</v>
      </c>
      <c r="G33" s="99"/>
      <c r="H33" s="7">
        <f t="shared" si="3"/>
        <v>0</v>
      </c>
      <c r="I33" s="7">
        <f t="shared" si="0"/>
        <v>0</v>
      </c>
    </row>
    <row r="34" spans="1:10" ht="60" x14ac:dyDescent="0.25">
      <c r="A34" s="4" t="s">
        <v>202</v>
      </c>
      <c r="B34" s="6" t="s">
        <v>516</v>
      </c>
      <c r="C34" s="4" t="s">
        <v>519</v>
      </c>
      <c r="D34" s="4" t="s">
        <v>520</v>
      </c>
      <c r="E34" s="4" t="s">
        <v>117</v>
      </c>
      <c r="F34" s="7">
        <v>9560.32</v>
      </c>
      <c r="G34" s="99"/>
      <c r="H34" s="7">
        <f>ROUND(G34*J$2,2)</f>
        <v>0</v>
      </c>
      <c r="I34" s="7">
        <f t="shared" si="0"/>
        <v>0</v>
      </c>
    </row>
    <row r="35" spans="1:10" s="11" customFormat="1" x14ac:dyDescent="0.25">
      <c r="A35" s="8" t="s">
        <v>203</v>
      </c>
      <c r="B35" s="9" t="s">
        <v>585</v>
      </c>
      <c r="C35" s="8"/>
      <c r="D35" s="8"/>
      <c r="E35" s="8"/>
      <c r="F35" s="10"/>
      <c r="G35" s="10"/>
      <c r="H35" s="10"/>
      <c r="I35" s="21">
        <f>I36+I62+I88+I114+I139+I164+I190</f>
        <v>0</v>
      </c>
      <c r="J35" s="3"/>
    </row>
    <row r="36" spans="1:10" x14ac:dyDescent="0.25">
      <c r="A36" s="12" t="s">
        <v>204</v>
      </c>
      <c r="B36" s="13" t="s">
        <v>23</v>
      </c>
      <c r="C36" s="12"/>
      <c r="D36" s="12"/>
      <c r="E36" s="12"/>
      <c r="F36" s="14"/>
      <c r="G36" s="14"/>
      <c r="H36" s="14"/>
      <c r="I36" s="14">
        <f>SUM(I37:I61)</f>
        <v>0</v>
      </c>
    </row>
    <row r="37" spans="1:10" ht="30" x14ac:dyDescent="0.25">
      <c r="A37" s="4" t="s">
        <v>205</v>
      </c>
      <c r="B37" s="6" t="s">
        <v>575</v>
      </c>
      <c r="C37" s="4" t="s">
        <v>128</v>
      </c>
      <c r="D37" s="4" t="s">
        <v>141</v>
      </c>
      <c r="E37" s="4" t="s">
        <v>115</v>
      </c>
      <c r="F37" s="7">
        <v>0.37</v>
      </c>
      <c r="G37" s="99"/>
      <c r="H37" s="7">
        <f t="shared" ref="H37:H61" si="4">ROUND(G37*J$1,2)</f>
        <v>0</v>
      </c>
      <c r="I37" s="7">
        <f t="shared" si="0"/>
        <v>0</v>
      </c>
    </row>
    <row r="38" spans="1:10" ht="60" x14ac:dyDescent="0.25">
      <c r="A38" s="4" t="s">
        <v>206</v>
      </c>
      <c r="B38" s="6" t="s">
        <v>24</v>
      </c>
      <c r="C38" s="4" t="s">
        <v>518</v>
      </c>
      <c r="D38" s="4" t="s">
        <v>142</v>
      </c>
      <c r="E38" s="4" t="s">
        <v>115</v>
      </c>
      <c r="F38" s="7">
        <v>25</v>
      </c>
      <c r="G38" s="99"/>
      <c r="H38" s="7">
        <f t="shared" si="4"/>
        <v>0</v>
      </c>
      <c r="I38" s="7">
        <f t="shared" si="0"/>
        <v>0</v>
      </c>
    </row>
    <row r="39" spans="1:10" ht="30" x14ac:dyDescent="0.25">
      <c r="A39" s="4" t="s">
        <v>207</v>
      </c>
      <c r="B39" s="6" t="s">
        <v>25</v>
      </c>
      <c r="C39" s="4" t="s">
        <v>127</v>
      </c>
      <c r="D39" s="56">
        <v>100344</v>
      </c>
      <c r="E39" s="4" t="s">
        <v>120</v>
      </c>
      <c r="F39" s="7">
        <v>2700.4500000000003</v>
      </c>
      <c r="G39" s="99"/>
      <c r="H39" s="7">
        <f t="shared" si="4"/>
        <v>0</v>
      </c>
      <c r="I39" s="7">
        <f t="shared" si="0"/>
        <v>0</v>
      </c>
    </row>
    <row r="40" spans="1:10" ht="30" x14ac:dyDescent="0.25">
      <c r="A40" s="4" t="s">
        <v>208</v>
      </c>
      <c r="B40" s="6" t="s">
        <v>26</v>
      </c>
      <c r="C40" s="4" t="s">
        <v>127</v>
      </c>
      <c r="D40" s="56">
        <v>100346</v>
      </c>
      <c r="E40" s="4" t="s">
        <v>120</v>
      </c>
      <c r="F40" s="7">
        <v>10606.35</v>
      </c>
      <c r="G40" s="99"/>
      <c r="H40" s="7">
        <f t="shared" si="4"/>
        <v>0</v>
      </c>
      <c r="I40" s="7">
        <f t="shared" si="0"/>
        <v>0</v>
      </c>
    </row>
    <row r="41" spans="1:10" x14ac:dyDescent="0.25">
      <c r="A41" s="4" t="s">
        <v>209</v>
      </c>
      <c r="B41" s="6" t="s">
        <v>27</v>
      </c>
      <c r="C41" s="4" t="s">
        <v>143</v>
      </c>
      <c r="D41" s="4" t="s">
        <v>523</v>
      </c>
      <c r="E41" s="4" t="s">
        <v>121</v>
      </c>
      <c r="F41" s="7">
        <v>15.75</v>
      </c>
      <c r="G41" s="99"/>
      <c r="H41" s="7">
        <f t="shared" si="4"/>
        <v>0</v>
      </c>
      <c r="I41" s="7">
        <f t="shared" si="0"/>
        <v>0</v>
      </c>
    </row>
    <row r="42" spans="1:10" ht="45" x14ac:dyDescent="0.25">
      <c r="A42" s="4" t="s">
        <v>210</v>
      </c>
      <c r="B42" s="6" t="s">
        <v>28</v>
      </c>
      <c r="C42" s="4" t="s">
        <v>127</v>
      </c>
      <c r="D42" s="56">
        <v>92916</v>
      </c>
      <c r="E42" s="4" t="s">
        <v>120</v>
      </c>
      <c r="F42" s="7">
        <v>149.9</v>
      </c>
      <c r="G42" s="99"/>
      <c r="H42" s="7">
        <f t="shared" si="4"/>
        <v>0</v>
      </c>
      <c r="I42" s="7">
        <f t="shared" si="0"/>
        <v>0</v>
      </c>
    </row>
    <row r="43" spans="1:10" ht="45" x14ac:dyDescent="0.25">
      <c r="A43" s="4" t="s">
        <v>211</v>
      </c>
      <c r="B43" s="6" t="s">
        <v>29</v>
      </c>
      <c r="C43" s="4" t="s">
        <v>518</v>
      </c>
      <c r="D43" s="4" t="s">
        <v>144</v>
      </c>
      <c r="E43" s="4" t="s">
        <v>118</v>
      </c>
      <c r="F43" s="7">
        <v>58.8</v>
      </c>
      <c r="G43" s="99"/>
      <c r="H43" s="7">
        <f t="shared" si="4"/>
        <v>0</v>
      </c>
      <c r="I43" s="7">
        <f t="shared" si="0"/>
        <v>0</v>
      </c>
    </row>
    <row r="44" spans="1:10" ht="30" x14ac:dyDescent="0.25">
      <c r="A44" s="4" t="s">
        <v>212</v>
      </c>
      <c r="B44" s="6" t="s">
        <v>30</v>
      </c>
      <c r="C44" s="4" t="s">
        <v>518</v>
      </c>
      <c r="D44" s="4" t="s">
        <v>145</v>
      </c>
      <c r="E44" s="4" t="s">
        <v>117</v>
      </c>
      <c r="F44" s="7">
        <v>75</v>
      </c>
      <c r="G44" s="99"/>
      <c r="H44" s="7">
        <f t="shared" si="4"/>
        <v>0</v>
      </c>
      <c r="I44" s="7">
        <f t="shared" si="0"/>
        <v>0</v>
      </c>
    </row>
    <row r="45" spans="1:10" ht="45" x14ac:dyDescent="0.25">
      <c r="A45" s="4" t="s">
        <v>213</v>
      </c>
      <c r="B45" s="6" t="s">
        <v>31</v>
      </c>
      <c r="C45" s="4" t="s">
        <v>127</v>
      </c>
      <c r="D45" s="56">
        <v>100341</v>
      </c>
      <c r="E45" s="4" t="s">
        <v>116</v>
      </c>
      <c r="F45" s="7">
        <v>615</v>
      </c>
      <c r="G45" s="99"/>
      <c r="H45" s="7">
        <f t="shared" si="4"/>
        <v>0</v>
      </c>
      <c r="I45" s="7">
        <f t="shared" si="0"/>
        <v>0</v>
      </c>
    </row>
    <row r="46" spans="1:10" ht="120" x14ac:dyDescent="0.25">
      <c r="A46" s="4" t="s">
        <v>214</v>
      </c>
      <c r="B46" s="6" t="s">
        <v>573</v>
      </c>
      <c r="C46" s="4" t="s">
        <v>519</v>
      </c>
      <c r="D46" s="4" t="s">
        <v>521</v>
      </c>
      <c r="E46" s="4" t="s">
        <v>118</v>
      </c>
      <c r="F46" s="7">
        <v>1500</v>
      </c>
      <c r="G46" s="99"/>
      <c r="H46" s="7">
        <f t="shared" si="4"/>
        <v>0</v>
      </c>
      <c r="I46" s="7">
        <f t="shared" si="0"/>
        <v>0</v>
      </c>
    </row>
    <row r="47" spans="1:10" ht="45" x14ac:dyDescent="0.25">
      <c r="A47" s="4" t="s">
        <v>215</v>
      </c>
      <c r="B47" s="6" t="s">
        <v>32</v>
      </c>
      <c r="C47" s="4" t="s">
        <v>146</v>
      </c>
      <c r="D47" s="56">
        <v>5605945</v>
      </c>
      <c r="E47" s="4" t="s">
        <v>115</v>
      </c>
      <c r="F47" s="7">
        <v>100</v>
      </c>
      <c r="G47" s="99"/>
      <c r="H47" s="7">
        <f t="shared" si="4"/>
        <v>0</v>
      </c>
      <c r="I47" s="7">
        <f t="shared" si="0"/>
        <v>0</v>
      </c>
    </row>
    <row r="48" spans="1:10" ht="45" x14ac:dyDescent="0.25">
      <c r="A48" s="4" t="s">
        <v>216</v>
      </c>
      <c r="B48" s="6" t="s">
        <v>33</v>
      </c>
      <c r="C48" s="4" t="s">
        <v>146</v>
      </c>
      <c r="D48" s="56">
        <v>5605882</v>
      </c>
      <c r="E48" s="4" t="s">
        <v>118</v>
      </c>
      <c r="F48" s="7">
        <v>1500</v>
      </c>
      <c r="G48" s="99"/>
      <c r="H48" s="7">
        <f t="shared" si="4"/>
        <v>0</v>
      </c>
      <c r="I48" s="7">
        <f t="shared" si="0"/>
        <v>0</v>
      </c>
    </row>
    <row r="49" spans="1:9" ht="60" x14ac:dyDescent="0.25">
      <c r="A49" s="4" t="s">
        <v>217</v>
      </c>
      <c r="B49" s="6" t="s">
        <v>34</v>
      </c>
      <c r="C49" s="4" t="s">
        <v>127</v>
      </c>
      <c r="D49" s="56">
        <v>100726</v>
      </c>
      <c r="E49" s="4" t="s">
        <v>116</v>
      </c>
      <c r="F49" s="7">
        <v>22.05</v>
      </c>
      <c r="G49" s="99"/>
      <c r="H49" s="7">
        <f t="shared" si="4"/>
        <v>0</v>
      </c>
      <c r="I49" s="7">
        <f t="shared" si="0"/>
        <v>0</v>
      </c>
    </row>
    <row r="50" spans="1:9" ht="45" x14ac:dyDescent="0.25">
      <c r="A50" s="4" t="s">
        <v>218</v>
      </c>
      <c r="B50" s="6" t="s">
        <v>35</v>
      </c>
      <c r="C50" s="4" t="s">
        <v>127</v>
      </c>
      <c r="D50" s="56">
        <v>102713</v>
      </c>
      <c r="E50" s="4" t="s">
        <v>116</v>
      </c>
      <c r="F50" s="7">
        <v>33.33</v>
      </c>
      <c r="G50" s="99"/>
      <c r="H50" s="7">
        <f t="shared" si="4"/>
        <v>0</v>
      </c>
      <c r="I50" s="7">
        <f t="shared" si="0"/>
        <v>0</v>
      </c>
    </row>
    <row r="51" spans="1:9" ht="45" x14ac:dyDescent="0.25">
      <c r="A51" s="4" t="s">
        <v>219</v>
      </c>
      <c r="B51" s="6" t="s">
        <v>36</v>
      </c>
      <c r="C51" s="4" t="s">
        <v>128</v>
      </c>
      <c r="D51" s="4" t="s">
        <v>147</v>
      </c>
      <c r="E51" s="4" t="s">
        <v>117</v>
      </c>
      <c r="F51" s="7">
        <v>60</v>
      </c>
      <c r="G51" s="99"/>
      <c r="H51" s="7">
        <f t="shared" si="4"/>
        <v>0</v>
      </c>
      <c r="I51" s="7">
        <f t="shared" si="0"/>
        <v>0</v>
      </c>
    </row>
    <row r="52" spans="1:9" x14ac:dyDescent="0.25">
      <c r="A52" s="4" t="s">
        <v>220</v>
      </c>
      <c r="B52" s="6" t="s">
        <v>37</v>
      </c>
      <c r="C52" s="4" t="s">
        <v>146</v>
      </c>
      <c r="D52" s="56">
        <v>2003614</v>
      </c>
      <c r="E52" s="4" t="s">
        <v>118</v>
      </c>
      <c r="F52" s="7">
        <v>102</v>
      </c>
      <c r="G52" s="99"/>
      <c r="H52" s="7">
        <f t="shared" si="4"/>
        <v>0</v>
      </c>
      <c r="I52" s="7">
        <f t="shared" si="0"/>
        <v>0</v>
      </c>
    </row>
    <row r="53" spans="1:9" x14ac:dyDescent="0.25">
      <c r="A53" s="4" t="s">
        <v>221</v>
      </c>
      <c r="B53" s="6" t="s">
        <v>38</v>
      </c>
      <c r="C53" s="4" t="s">
        <v>127</v>
      </c>
      <c r="D53" s="56">
        <v>102726</v>
      </c>
      <c r="E53" s="4" t="s">
        <v>115</v>
      </c>
      <c r="F53" s="7">
        <v>70</v>
      </c>
      <c r="G53" s="99"/>
      <c r="H53" s="7">
        <f t="shared" si="4"/>
        <v>0</v>
      </c>
      <c r="I53" s="7">
        <f t="shared" si="0"/>
        <v>0</v>
      </c>
    </row>
    <row r="54" spans="1:9" ht="60" x14ac:dyDescent="0.25">
      <c r="A54" s="4" t="s">
        <v>222</v>
      </c>
      <c r="B54" s="6" t="s">
        <v>514</v>
      </c>
      <c r="C54" s="4" t="s">
        <v>143</v>
      </c>
      <c r="D54" s="4" t="s">
        <v>526</v>
      </c>
      <c r="E54" s="4" t="s">
        <v>122</v>
      </c>
      <c r="F54" s="7">
        <v>1892.3</v>
      </c>
      <c r="G54" s="99"/>
      <c r="H54" s="7">
        <f>ROUND(G54*J$2,2)</f>
        <v>0</v>
      </c>
      <c r="I54" s="7">
        <f t="shared" si="0"/>
        <v>0</v>
      </c>
    </row>
    <row r="55" spans="1:9" ht="45" x14ac:dyDescent="0.25">
      <c r="A55" s="4" t="s">
        <v>223</v>
      </c>
      <c r="B55" s="6" t="s">
        <v>39</v>
      </c>
      <c r="C55" s="4" t="s">
        <v>127</v>
      </c>
      <c r="D55" s="56">
        <v>97063</v>
      </c>
      <c r="E55" s="4" t="s">
        <v>116</v>
      </c>
      <c r="F55" s="7">
        <v>615</v>
      </c>
      <c r="G55" s="99"/>
      <c r="H55" s="7">
        <f t="shared" si="4"/>
        <v>0</v>
      </c>
      <c r="I55" s="7">
        <f t="shared" si="0"/>
        <v>0</v>
      </c>
    </row>
    <row r="56" spans="1:9" x14ac:dyDescent="0.25">
      <c r="A56" s="4" t="s">
        <v>224</v>
      </c>
      <c r="B56" s="6" t="s">
        <v>40</v>
      </c>
      <c r="C56" s="4" t="s">
        <v>127</v>
      </c>
      <c r="D56" s="4">
        <v>99058</v>
      </c>
      <c r="E56" s="4" t="s">
        <v>115</v>
      </c>
      <c r="F56" s="7">
        <v>110</v>
      </c>
      <c r="G56" s="99"/>
      <c r="H56" s="7">
        <f t="shared" si="4"/>
        <v>0</v>
      </c>
      <c r="I56" s="7">
        <f t="shared" si="0"/>
        <v>0</v>
      </c>
    </row>
    <row r="57" spans="1:9" ht="30" x14ac:dyDescent="0.25">
      <c r="A57" s="4" t="s">
        <v>225</v>
      </c>
      <c r="B57" s="6" t="s">
        <v>41</v>
      </c>
      <c r="C57" s="4" t="s">
        <v>128</v>
      </c>
      <c r="D57" s="4" t="s">
        <v>148</v>
      </c>
      <c r="E57" s="4" t="s">
        <v>116</v>
      </c>
      <c r="F57" s="7">
        <v>4</v>
      </c>
      <c r="G57" s="99"/>
      <c r="H57" s="7">
        <f t="shared" si="4"/>
        <v>0</v>
      </c>
      <c r="I57" s="7">
        <f t="shared" si="0"/>
        <v>0</v>
      </c>
    </row>
    <row r="58" spans="1:9" ht="60" x14ac:dyDescent="0.25">
      <c r="A58" s="4" t="s">
        <v>226</v>
      </c>
      <c r="B58" s="6" t="s">
        <v>42</v>
      </c>
      <c r="C58" s="4" t="s">
        <v>127</v>
      </c>
      <c r="D58" s="4">
        <v>100973</v>
      </c>
      <c r="E58" s="4" t="s">
        <v>117</v>
      </c>
      <c r="F58" s="7">
        <v>60</v>
      </c>
      <c r="G58" s="99"/>
      <c r="H58" s="7">
        <f t="shared" si="4"/>
        <v>0</v>
      </c>
      <c r="I58" s="7">
        <f t="shared" si="0"/>
        <v>0</v>
      </c>
    </row>
    <row r="59" spans="1:9" ht="45" x14ac:dyDescent="0.25">
      <c r="A59" s="4" t="s">
        <v>227</v>
      </c>
      <c r="B59" s="6" t="s">
        <v>571</v>
      </c>
      <c r="C59" s="4" t="s">
        <v>127</v>
      </c>
      <c r="D59" s="4">
        <v>97914</v>
      </c>
      <c r="E59" s="4" t="s">
        <v>119</v>
      </c>
      <c r="F59" s="7">
        <v>474</v>
      </c>
      <c r="G59" s="99"/>
      <c r="H59" s="7">
        <f t="shared" si="4"/>
        <v>0</v>
      </c>
      <c r="I59" s="7">
        <f t="shared" si="0"/>
        <v>0</v>
      </c>
    </row>
    <row r="60" spans="1:9" ht="30" x14ac:dyDescent="0.25">
      <c r="A60" s="4" t="s">
        <v>228</v>
      </c>
      <c r="B60" s="6" t="s">
        <v>43</v>
      </c>
      <c r="C60" s="4" t="s">
        <v>127</v>
      </c>
      <c r="D60" s="56">
        <v>98557</v>
      </c>
      <c r="E60" s="4" t="s">
        <v>116</v>
      </c>
      <c r="F60" s="7">
        <v>615</v>
      </c>
      <c r="G60" s="99"/>
      <c r="H60" s="7">
        <f t="shared" si="4"/>
        <v>0</v>
      </c>
      <c r="I60" s="7">
        <f t="shared" si="0"/>
        <v>0</v>
      </c>
    </row>
    <row r="61" spans="1:9" ht="123.75" customHeight="1" x14ac:dyDescent="0.25">
      <c r="A61" s="4" t="s">
        <v>229</v>
      </c>
      <c r="B61" s="6" t="s">
        <v>574</v>
      </c>
      <c r="C61" s="4" t="s">
        <v>519</v>
      </c>
      <c r="D61" s="4" t="s">
        <v>522</v>
      </c>
      <c r="E61" s="4" t="s">
        <v>115</v>
      </c>
      <c r="F61" s="7">
        <v>0.51</v>
      </c>
      <c r="G61" s="99"/>
      <c r="H61" s="7">
        <f t="shared" si="4"/>
        <v>0</v>
      </c>
      <c r="I61" s="7">
        <f t="shared" si="0"/>
        <v>0</v>
      </c>
    </row>
    <row r="62" spans="1:9" x14ac:dyDescent="0.25">
      <c r="A62" s="12" t="s">
        <v>230</v>
      </c>
      <c r="B62" s="13" t="s">
        <v>44</v>
      </c>
      <c r="C62" s="12"/>
      <c r="D62" s="12"/>
      <c r="E62" s="12"/>
      <c r="F62" s="14"/>
      <c r="G62" s="14"/>
      <c r="H62" s="14"/>
      <c r="I62" s="14">
        <f>SUM(I63:I87)</f>
        <v>0</v>
      </c>
    </row>
    <row r="63" spans="1:9" ht="60" x14ac:dyDescent="0.25">
      <c r="A63" s="4" t="s">
        <v>231</v>
      </c>
      <c r="B63" s="6" t="s">
        <v>24</v>
      </c>
      <c r="C63" s="4" t="s">
        <v>518</v>
      </c>
      <c r="D63" s="4" t="s">
        <v>142</v>
      </c>
      <c r="E63" s="4" t="s">
        <v>115</v>
      </c>
      <c r="F63" s="7">
        <v>4</v>
      </c>
      <c r="G63" s="99"/>
      <c r="H63" s="7">
        <f t="shared" ref="H63:H87" si="5">ROUND(G63*J$1,2)</f>
        <v>0</v>
      </c>
      <c r="I63" s="7">
        <f t="shared" si="0"/>
        <v>0</v>
      </c>
    </row>
    <row r="64" spans="1:9" ht="30" x14ac:dyDescent="0.25">
      <c r="A64" s="4" t="s">
        <v>232</v>
      </c>
      <c r="B64" s="6" t="s">
        <v>25</v>
      </c>
      <c r="C64" s="4" t="s">
        <v>127</v>
      </c>
      <c r="D64" s="56">
        <v>100344</v>
      </c>
      <c r="E64" s="4" t="s">
        <v>120</v>
      </c>
      <c r="F64" s="7">
        <v>443.91</v>
      </c>
      <c r="G64" s="99"/>
      <c r="H64" s="7">
        <f t="shared" si="5"/>
        <v>0</v>
      </c>
      <c r="I64" s="7">
        <f t="shared" si="0"/>
        <v>0</v>
      </c>
    </row>
    <row r="65" spans="1:9" ht="30" x14ac:dyDescent="0.25">
      <c r="A65" s="4" t="s">
        <v>233</v>
      </c>
      <c r="B65" s="6" t="s">
        <v>26</v>
      </c>
      <c r="C65" s="4" t="s">
        <v>127</v>
      </c>
      <c r="D65" s="56">
        <v>100346</v>
      </c>
      <c r="E65" s="4" t="s">
        <v>120</v>
      </c>
      <c r="F65" s="7">
        <v>1723.55</v>
      </c>
      <c r="G65" s="99"/>
      <c r="H65" s="7">
        <f t="shared" si="5"/>
        <v>0</v>
      </c>
      <c r="I65" s="7">
        <f t="shared" si="0"/>
        <v>0</v>
      </c>
    </row>
    <row r="66" spans="1:9" ht="30" x14ac:dyDescent="0.25">
      <c r="A66" s="4" t="s">
        <v>234</v>
      </c>
      <c r="B66" s="6" t="s">
        <v>528</v>
      </c>
      <c r="C66" s="4" t="s">
        <v>143</v>
      </c>
      <c r="D66" s="4" t="s">
        <v>524</v>
      </c>
      <c r="E66" s="4" t="s">
        <v>121</v>
      </c>
      <c r="F66" s="7">
        <v>2.99</v>
      </c>
      <c r="G66" s="99"/>
      <c r="H66" s="7">
        <f t="shared" si="5"/>
        <v>0</v>
      </c>
      <c r="I66" s="7">
        <f t="shared" si="0"/>
        <v>0</v>
      </c>
    </row>
    <row r="67" spans="1:9" ht="45" x14ac:dyDescent="0.25">
      <c r="A67" s="4" t="s">
        <v>235</v>
      </c>
      <c r="B67" s="6" t="s">
        <v>28</v>
      </c>
      <c r="C67" s="4" t="s">
        <v>127</v>
      </c>
      <c r="D67" s="56">
        <v>92916</v>
      </c>
      <c r="E67" s="4" t="s">
        <v>120</v>
      </c>
      <c r="F67" s="7">
        <v>28.47</v>
      </c>
      <c r="G67" s="99"/>
      <c r="H67" s="7">
        <f t="shared" si="5"/>
        <v>0</v>
      </c>
      <c r="I67" s="7">
        <f t="shared" si="0"/>
        <v>0</v>
      </c>
    </row>
    <row r="68" spans="1:9" ht="45" x14ac:dyDescent="0.25">
      <c r="A68" s="4" t="s">
        <v>236</v>
      </c>
      <c r="B68" s="6" t="s">
        <v>29</v>
      </c>
      <c r="C68" s="4" t="s">
        <v>518</v>
      </c>
      <c r="D68" s="4" t="s">
        <v>144</v>
      </c>
      <c r="E68" s="4" t="s">
        <v>118</v>
      </c>
      <c r="F68" s="7">
        <v>11.16</v>
      </c>
      <c r="G68" s="99"/>
      <c r="H68" s="7">
        <f t="shared" si="5"/>
        <v>0</v>
      </c>
      <c r="I68" s="7">
        <f t="shared" si="0"/>
        <v>0</v>
      </c>
    </row>
    <row r="69" spans="1:9" ht="30" x14ac:dyDescent="0.25">
      <c r="A69" s="4" t="s">
        <v>237</v>
      </c>
      <c r="B69" s="6" t="s">
        <v>30</v>
      </c>
      <c r="C69" s="4" t="s">
        <v>518</v>
      </c>
      <c r="D69" s="4" t="s">
        <v>145</v>
      </c>
      <c r="E69" s="4" t="s">
        <v>117</v>
      </c>
      <c r="F69" s="7">
        <v>12</v>
      </c>
      <c r="G69" s="99"/>
      <c r="H69" s="7">
        <f t="shared" si="5"/>
        <v>0</v>
      </c>
      <c r="I69" s="7">
        <f t="shared" si="0"/>
        <v>0</v>
      </c>
    </row>
    <row r="70" spans="1:9" ht="45" x14ac:dyDescent="0.25">
      <c r="A70" s="4" t="s">
        <v>238</v>
      </c>
      <c r="B70" s="6" t="s">
        <v>31</v>
      </c>
      <c r="C70" s="4" t="s">
        <v>127</v>
      </c>
      <c r="D70" s="56">
        <v>100341</v>
      </c>
      <c r="E70" s="4" t="s">
        <v>116</v>
      </c>
      <c r="F70" s="7">
        <v>99</v>
      </c>
      <c r="G70" s="99"/>
      <c r="H70" s="7">
        <f t="shared" si="5"/>
        <v>0</v>
      </c>
      <c r="I70" s="7">
        <f t="shared" si="0"/>
        <v>0</v>
      </c>
    </row>
    <row r="71" spans="1:9" ht="120" x14ac:dyDescent="0.25">
      <c r="A71" s="4" t="s">
        <v>239</v>
      </c>
      <c r="B71" s="6" t="s">
        <v>573</v>
      </c>
      <c r="C71" s="4" t="s">
        <v>519</v>
      </c>
      <c r="D71" s="4" t="s">
        <v>521</v>
      </c>
      <c r="E71" s="4" t="s">
        <v>118</v>
      </c>
      <c r="F71" s="7">
        <v>240</v>
      </c>
      <c r="G71" s="99"/>
      <c r="H71" s="7">
        <f t="shared" si="5"/>
        <v>0</v>
      </c>
      <c r="I71" s="7">
        <f t="shared" si="0"/>
        <v>0</v>
      </c>
    </row>
    <row r="72" spans="1:9" ht="45" x14ac:dyDescent="0.25">
      <c r="A72" s="4" t="s">
        <v>240</v>
      </c>
      <c r="B72" s="6" t="s">
        <v>32</v>
      </c>
      <c r="C72" s="4" t="s">
        <v>146</v>
      </c>
      <c r="D72" s="56">
        <v>5605945</v>
      </c>
      <c r="E72" s="4" t="s">
        <v>115</v>
      </c>
      <c r="F72" s="7">
        <v>16</v>
      </c>
      <c r="G72" s="99"/>
      <c r="H72" s="7">
        <f t="shared" si="5"/>
        <v>0</v>
      </c>
      <c r="I72" s="7">
        <f t="shared" si="0"/>
        <v>0</v>
      </c>
    </row>
    <row r="73" spans="1:9" ht="45" x14ac:dyDescent="0.25">
      <c r="A73" s="4" t="s">
        <v>241</v>
      </c>
      <c r="B73" s="6" t="s">
        <v>33</v>
      </c>
      <c r="C73" s="4" t="s">
        <v>146</v>
      </c>
      <c r="D73" s="56">
        <v>5605882</v>
      </c>
      <c r="E73" s="4" t="s">
        <v>118</v>
      </c>
      <c r="F73" s="7">
        <v>240</v>
      </c>
      <c r="G73" s="99"/>
      <c r="H73" s="7">
        <f t="shared" si="5"/>
        <v>0</v>
      </c>
      <c r="I73" s="7">
        <f t="shared" si="0"/>
        <v>0</v>
      </c>
    </row>
    <row r="74" spans="1:9" ht="60" x14ac:dyDescent="0.25">
      <c r="A74" s="4" t="s">
        <v>242</v>
      </c>
      <c r="B74" s="6" t="s">
        <v>34</v>
      </c>
      <c r="C74" s="4" t="s">
        <v>127</v>
      </c>
      <c r="D74" s="56">
        <v>100726</v>
      </c>
      <c r="E74" s="4" t="s">
        <v>116</v>
      </c>
      <c r="F74" s="7">
        <v>3.52</v>
      </c>
      <c r="G74" s="99"/>
      <c r="H74" s="7">
        <f t="shared" si="5"/>
        <v>0</v>
      </c>
      <c r="I74" s="7">
        <f t="shared" si="0"/>
        <v>0</v>
      </c>
    </row>
    <row r="75" spans="1:9" ht="45" x14ac:dyDescent="0.25">
      <c r="A75" s="4" t="s">
        <v>243</v>
      </c>
      <c r="B75" s="6" t="s">
        <v>35</v>
      </c>
      <c r="C75" s="4" t="s">
        <v>127</v>
      </c>
      <c r="D75" s="56">
        <v>102713</v>
      </c>
      <c r="E75" s="4" t="s">
        <v>116</v>
      </c>
      <c r="F75" s="7">
        <v>8.33</v>
      </c>
      <c r="G75" s="99"/>
      <c r="H75" s="7">
        <f t="shared" si="5"/>
        <v>0</v>
      </c>
      <c r="I75" s="7">
        <f t="shared" ref="I75:I141" si="6">ROUND(F75*H75,2)</f>
        <v>0</v>
      </c>
    </row>
    <row r="76" spans="1:9" ht="45" x14ac:dyDescent="0.25">
      <c r="A76" s="4" t="s">
        <v>244</v>
      </c>
      <c r="B76" s="6" t="s">
        <v>36</v>
      </c>
      <c r="C76" s="4" t="s">
        <v>128</v>
      </c>
      <c r="D76" s="4" t="s">
        <v>147</v>
      </c>
      <c r="E76" s="4" t="s">
        <v>117</v>
      </c>
      <c r="F76" s="7">
        <v>9.6</v>
      </c>
      <c r="G76" s="99"/>
      <c r="H76" s="7">
        <f t="shared" si="5"/>
        <v>0</v>
      </c>
      <c r="I76" s="7">
        <f t="shared" si="6"/>
        <v>0</v>
      </c>
    </row>
    <row r="77" spans="1:9" x14ac:dyDescent="0.25">
      <c r="A77" s="4" t="s">
        <v>245</v>
      </c>
      <c r="B77" s="6" t="s">
        <v>37</v>
      </c>
      <c r="C77" s="4" t="s">
        <v>146</v>
      </c>
      <c r="D77" s="56">
        <v>2003614</v>
      </c>
      <c r="E77" s="4" t="s">
        <v>118</v>
      </c>
      <c r="F77" s="7">
        <v>20.399999999999999</v>
      </c>
      <c r="G77" s="99"/>
      <c r="H77" s="7">
        <f t="shared" si="5"/>
        <v>0</v>
      </c>
      <c r="I77" s="7">
        <f t="shared" si="6"/>
        <v>0</v>
      </c>
    </row>
    <row r="78" spans="1:9" x14ac:dyDescent="0.25">
      <c r="A78" s="4" t="s">
        <v>246</v>
      </c>
      <c r="B78" s="6" t="s">
        <v>38</v>
      </c>
      <c r="C78" s="4" t="s">
        <v>127</v>
      </c>
      <c r="D78" s="56">
        <v>102726</v>
      </c>
      <c r="E78" s="4" t="s">
        <v>115</v>
      </c>
      <c r="F78" s="7">
        <v>10</v>
      </c>
      <c r="G78" s="99"/>
      <c r="H78" s="7">
        <f t="shared" si="5"/>
        <v>0</v>
      </c>
      <c r="I78" s="7">
        <f t="shared" si="6"/>
        <v>0</v>
      </c>
    </row>
    <row r="79" spans="1:9" ht="60" x14ac:dyDescent="0.25">
      <c r="A79" s="4" t="s">
        <v>247</v>
      </c>
      <c r="B79" s="6" t="s">
        <v>515</v>
      </c>
      <c r="C79" s="4" t="s">
        <v>143</v>
      </c>
      <c r="D79" s="4" t="s">
        <v>526</v>
      </c>
      <c r="E79" s="4" t="s">
        <v>122</v>
      </c>
      <c r="F79" s="7">
        <v>99</v>
      </c>
      <c r="G79" s="99"/>
      <c r="H79" s="7">
        <f>ROUND(G79*J$2,2)</f>
        <v>0</v>
      </c>
      <c r="I79" s="7">
        <f t="shared" si="6"/>
        <v>0</v>
      </c>
    </row>
    <row r="80" spans="1:9" ht="45" x14ac:dyDescent="0.25">
      <c r="A80" s="4" t="s">
        <v>248</v>
      </c>
      <c r="B80" s="6" t="s">
        <v>39</v>
      </c>
      <c r="C80" s="4" t="s">
        <v>127</v>
      </c>
      <c r="D80" s="56">
        <v>97063</v>
      </c>
      <c r="E80" s="4" t="s">
        <v>116</v>
      </c>
      <c r="F80" s="7">
        <v>99</v>
      </c>
      <c r="G80" s="99"/>
      <c r="H80" s="7">
        <f t="shared" si="5"/>
        <v>0</v>
      </c>
      <c r="I80" s="7">
        <f t="shared" si="6"/>
        <v>0</v>
      </c>
    </row>
    <row r="81" spans="1:9" x14ac:dyDescent="0.25">
      <c r="A81" s="4" t="s">
        <v>249</v>
      </c>
      <c r="B81" s="6" t="s">
        <v>40</v>
      </c>
      <c r="C81" s="4" t="s">
        <v>127</v>
      </c>
      <c r="D81" s="4">
        <v>99058</v>
      </c>
      <c r="E81" s="4" t="s">
        <v>115</v>
      </c>
      <c r="F81" s="7">
        <v>18</v>
      </c>
      <c r="G81" s="99"/>
      <c r="H81" s="7">
        <f t="shared" si="5"/>
        <v>0</v>
      </c>
      <c r="I81" s="7">
        <f t="shared" si="6"/>
        <v>0</v>
      </c>
    </row>
    <row r="82" spans="1:9" ht="30" x14ac:dyDescent="0.25">
      <c r="A82" s="4" t="s">
        <v>250</v>
      </c>
      <c r="B82" s="6" t="s">
        <v>41</v>
      </c>
      <c r="C82" s="4" t="s">
        <v>128</v>
      </c>
      <c r="D82" s="4" t="s">
        <v>148</v>
      </c>
      <c r="E82" s="4" t="s">
        <v>116</v>
      </c>
      <c r="F82" s="7">
        <v>0.64</v>
      </c>
      <c r="G82" s="99"/>
      <c r="H82" s="7">
        <f t="shared" si="5"/>
        <v>0</v>
      </c>
      <c r="I82" s="7">
        <f t="shared" si="6"/>
        <v>0</v>
      </c>
    </row>
    <row r="83" spans="1:9" ht="60" x14ac:dyDescent="0.25">
      <c r="A83" s="4" t="s">
        <v>251</v>
      </c>
      <c r="B83" s="6" t="s">
        <v>42</v>
      </c>
      <c r="C83" s="4" t="s">
        <v>127</v>
      </c>
      <c r="D83" s="56">
        <v>100973</v>
      </c>
      <c r="E83" s="4" t="s">
        <v>117</v>
      </c>
      <c r="F83" s="7">
        <v>9.6</v>
      </c>
      <c r="G83" s="99"/>
      <c r="H83" s="7">
        <f t="shared" si="5"/>
        <v>0</v>
      </c>
      <c r="I83" s="7">
        <f t="shared" si="6"/>
        <v>0</v>
      </c>
    </row>
    <row r="84" spans="1:9" ht="45" x14ac:dyDescent="0.25">
      <c r="A84" s="4" t="s">
        <v>252</v>
      </c>
      <c r="B84" s="6" t="s">
        <v>571</v>
      </c>
      <c r="C84" s="4" t="s">
        <v>127</v>
      </c>
      <c r="D84" s="56">
        <v>97914</v>
      </c>
      <c r="E84" s="4" t="s">
        <v>119</v>
      </c>
      <c r="F84" s="7">
        <v>75.84</v>
      </c>
      <c r="G84" s="99"/>
      <c r="H84" s="7">
        <f t="shared" si="5"/>
        <v>0</v>
      </c>
      <c r="I84" s="7">
        <f t="shared" si="6"/>
        <v>0</v>
      </c>
    </row>
    <row r="85" spans="1:9" ht="30" x14ac:dyDescent="0.25">
      <c r="A85" s="4" t="s">
        <v>253</v>
      </c>
      <c r="B85" s="6" t="s">
        <v>43</v>
      </c>
      <c r="C85" s="4" t="s">
        <v>127</v>
      </c>
      <c r="D85" s="56">
        <v>98557</v>
      </c>
      <c r="E85" s="4" t="s">
        <v>116</v>
      </c>
      <c r="F85" s="7">
        <v>99</v>
      </c>
      <c r="G85" s="99"/>
      <c r="H85" s="7">
        <f t="shared" si="5"/>
        <v>0</v>
      </c>
      <c r="I85" s="7">
        <f t="shared" si="6"/>
        <v>0</v>
      </c>
    </row>
    <row r="86" spans="1:9" ht="120" x14ac:dyDescent="0.25">
      <c r="A86" s="4" t="s">
        <v>254</v>
      </c>
      <c r="B86" s="6" t="s">
        <v>574</v>
      </c>
      <c r="C86" s="4" t="s">
        <v>519</v>
      </c>
      <c r="D86" s="4" t="s">
        <v>522</v>
      </c>
      <c r="E86" s="4" t="s">
        <v>115</v>
      </c>
      <c r="F86" s="7">
        <v>0.08</v>
      </c>
      <c r="G86" s="99"/>
      <c r="H86" s="7">
        <f t="shared" si="5"/>
        <v>0</v>
      </c>
      <c r="I86" s="7">
        <f t="shared" si="6"/>
        <v>0</v>
      </c>
    </row>
    <row r="87" spans="1:9" ht="30" x14ac:dyDescent="0.25">
      <c r="A87" s="4" t="s">
        <v>576</v>
      </c>
      <c r="B87" s="6" t="s">
        <v>575</v>
      </c>
      <c r="C87" s="4" t="s">
        <v>128</v>
      </c>
      <c r="D87" s="4" t="s">
        <v>141</v>
      </c>
      <c r="E87" s="4" t="s">
        <v>115</v>
      </c>
      <c r="F87" s="7">
        <v>0.08</v>
      </c>
      <c r="G87" s="99"/>
      <c r="H87" s="7">
        <f t="shared" si="5"/>
        <v>0</v>
      </c>
      <c r="I87" s="7">
        <f t="shared" si="6"/>
        <v>0</v>
      </c>
    </row>
    <row r="88" spans="1:9" x14ac:dyDescent="0.25">
      <c r="A88" s="12" t="s">
        <v>255</v>
      </c>
      <c r="B88" s="13" t="s">
        <v>45</v>
      </c>
      <c r="C88" s="12"/>
      <c r="D88" s="12"/>
      <c r="E88" s="12"/>
      <c r="F88" s="14"/>
      <c r="G88" s="14"/>
      <c r="H88" s="14"/>
      <c r="I88" s="14">
        <f>SUM(I89:I113)</f>
        <v>0</v>
      </c>
    </row>
    <row r="89" spans="1:9" ht="60" x14ac:dyDescent="0.25">
      <c r="A89" s="4" t="s">
        <v>256</v>
      </c>
      <c r="B89" s="6" t="s">
        <v>24</v>
      </c>
      <c r="C89" s="4" t="s">
        <v>518</v>
      </c>
      <c r="D89" s="4" t="s">
        <v>142</v>
      </c>
      <c r="E89" s="4" t="s">
        <v>115</v>
      </c>
      <c r="F89" s="7">
        <v>9</v>
      </c>
      <c r="G89" s="99"/>
      <c r="H89" s="7">
        <f t="shared" ref="H89:H113" si="7">ROUND(G89*J$1,2)</f>
        <v>0</v>
      </c>
      <c r="I89" s="7">
        <f t="shared" si="6"/>
        <v>0</v>
      </c>
    </row>
    <row r="90" spans="1:9" ht="30" x14ac:dyDescent="0.25">
      <c r="A90" s="4" t="s">
        <v>257</v>
      </c>
      <c r="B90" s="6" t="s">
        <v>25</v>
      </c>
      <c r="C90" s="4" t="s">
        <v>127</v>
      </c>
      <c r="D90" s="56">
        <v>100344</v>
      </c>
      <c r="E90" s="4" t="s">
        <v>120</v>
      </c>
      <c r="F90" s="7">
        <v>976.65000000000009</v>
      </c>
      <c r="G90" s="99"/>
      <c r="H90" s="7">
        <f t="shared" si="7"/>
        <v>0</v>
      </c>
      <c r="I90" s="7">
        <f t="shared" si="6"/>
        <v>0</v>
      </c>
    </row>
    <row r="91" spans="1:9" ht="30" x14ac:dyDescent="0.25">
      <c r="A91" s="4" t="s">
        <v>258</v>
      </c>
      <c r="B91" s="6" t="s">
        <v>26</v>
      </c>
      <c r="C91" s="4" t="s">
        <v>127</v>
      </c>
      <c r="D91" s="56">
        <v>100346</v>
      </c>
      <c r="E91" s="4" t="s">
        <v>120</v>
      </c>
      <c r="F91" s="7">
        <v>3920.46</v>
      </c>
      <c r="G91" s="99"/>
      <c r="H91" s="7">
        <f t="shared" si="7"/>
        <v>0</v>
      </c>
      <c r="I91" s="7">
        <f t="shared" si="6"/>
        <v>0</v>
      </c>
    </row>
    <row r="92" spans="1:9" ht="30" x14ac:dyDescent="0.25">
      <c r="A92" s="4" t="s">
        <v>259</v>
      </c>
      <c r="B92" s="6" t="s">
        <v>529</v>
      </c>
      <c r="C92" s="4" t="s">
        <v>143</v>
      </c>
      <c r="D92" s="4" t="s">
        <v>524</v>
      </c>
      <c r="E92" s="4" t="s">
        <v>121</v>
      </c>
      <c r="F92" s="7">
        <v>6.9599999999999991</v>
      </c>
      <c r="G92" s="99"/>
      <c r="H92" s="7">
        <f t="shared" si="7"/>
        <v>0</v>
      </c>
      <c r="I92" s="7">
        <f t="shared" si="6"/>
        <v>0</v>
      </c>
    </row>
    <row r="93" spans="1:9" ht="45" x14ac:dyDescent="0.25">
      <c r="A93" s="4" t="s">
        <v>260</v>
      </c>
      <c r="B93" s="6" t="s">
        <v>28</v>
      </c>
      <c r="C93" s="4" t="s">
        <v>127</v>
      </c>
      <c r="D93" s="56">
        <v>92916</v>
      </c>
      <c r="E93" s="4" t="s">
        <v>120</v>
      </c>
      <c r="F93" s="7">
        <v>66.33</v>
      </c>
      <c r="G93" s="99"/>
      <c r="H93" s="7">
        <f t="shared" si="7"/>
        <v>0</v>
      </c>
      <c r="I93" s="7">
        <f t="shared" si="6"/>
        <v>0</v>
      </c>
    </row>
    <row r="94" spans="1:9" ht="45" x14ac:dyDescent="0.25">
      <c r="A94" s="4" t="s">
        <v>261</v>
      </c>
      <c r="B94" s="6" t="s">
        <v>29</v>
      </c>
      <c r="C94" s="4" t="s">
        <v>518</v>
      </c>
      <c r="D94" s="4" t="s">
        <v>144</v>
      </c>
      <c r="E94" s="4" t="s">
        <v>118</v>
      </c>
      <c r="F94" s="7">
        <v>26.009999999999998</v>
      </c>
      <c r="G94" s="99"/>
      <c r="H94" s="7">
        <f t="shared" si="7"/>
        <v>0</v>
      </c>
      <c r="I94" s="7">
        <f t="shared" si="6"/>
        <v>0</v>
      </c>
    </row>
    <row r="95" spans="1:9" ht="30" x14ac:dyDescent="0.25">
      <c r="A95" s="4" t="s">
        <v>262</v>
      </c>
      <c r="B95" s="6" t="s">
        <v>30</v>
      </c>
      <c r="C95" s="4" t="s">
        <v>518</v>
      </c>
      <c r="D95" s="4" t="s">
        <v>145</v>
      </c>
      <c r="E95" s="4" t="s">
        <v>117</v>
      </c>
      <c r="F95" s="7">
        <v>27</v>
      </c>
      <c r="G95" s="99"/>
      <c r="H95" s="7">
        <f t="shared" si="7"/>
        <v>0</v>
      </c>
      <c r="I95" s="7">
        <f t="shared" si="6"/>
        <v>0</v>
      </c>
    </row>
    <row r="96" spans="1:9" ht="45" x14ac:dyDescent="0.25">
      <c r="A96" s="4" t="s">
        <v>263</v>
      </c>
      <c r="B96" s="6" t="s">
        <v>31</v>
      </c>
      <c r="C96" s="4" t="s">
        <v>127</v>
      </c>
      <c r="D96" s="56">
        <v>100341</v>
      </c>
      <c r="E96" s="4" t="s">
        <v>116</v>
      </c>
      <c r="F96" s="7">
        <v>225</v>
      </c>
      <c r="G96" s="99"/>
      <c r="H96" s="7">
        <f t="shared" si="7"/>
        <v>0</v>
      </c>
      <c r="I96" s="7">
        <f t="shared" si="6"/>
        <v>0</v>
      </c>
    </row>
    <row r="97" spans="1:9" ht="120" x14ac:dyDescent="0.25">
      <c r="A97" s="4" t="s">
        <v>264</v>
      </c>
      <c r="B97" s="6" t="s">
        <v>573</v>
      </c>
      <c r="C97" s="4" t="s">
        <v>519</v>
      </c>
      <c r="D97" s="4" t="s">
        <v>521</v>
      </c>
      <c r="E97" s="4" t="s">
        <v>118</v>
      </c>
      <c r="F97" s="7">
        <v>540</v>
      </c>
      <c r="G97" s="99"/>
      <c r="H97" s="7">
        <f t="shared" si="7"/>
        <v>0</v>
      </c>
      <c r="I97" s="7">
        <f t="shared" si="6"/>
        <v>0</v>
      </c>
    </row>
    <row r="98" spans="1:9" ht="45" x14ac:dyDescent="0.25">
      <c r="A98" s="4" t="s">
        <v>265</v>
      </c>
      <c r="B98" s="6" t="s">
        <v>32</v>
      </c>
      <c r="C98" s="4" t="s">
        <v>146</v>
      </c>
      <c r="D98" s="56">
        <v>5605945</v>
      </c>
      <c r="E98" s="4" t="s">
        <v>115</v>
      </c>
      <c r="F98" s="7">
        <v>36</v>
      </c>
      <c r="G98" s="99"/>
      <c r="H98" s="7">
        <f t="shared" si="7"/>
        <v>0</v>
      </c>
      <c r="I98" s="7">
        <f t="shared" si="6"/>
        <v>0</v>
      </c>
    </row>
    <row r="99" spans="1:9" ht="45" x14ac:dyDescent="0.25">
      <c r="A99" s="4" t="s">
        <v>266</v>
      </c>
      <c r="B99" s="6" t="s">
        <v>33</v>
      </c>
      <c r="C99" s="4" t="s">
        <v>146</v>
      </c>
      <c r="D99" s="56">
        <v>5605882</v>
      </c>
      <c r="E99" s="4" t="s">
        <v>118</v>
      </c>
      <c r="F99" s="7">
        <v>540</v>
      </c>
      <c r="G99" s="99"/>
      <c r="H99" s="7">
        <f t="shared" si="7"/>
        <v>0</v>
      </c>
      <c r="I99" s="7">
        <f t="shared" si="6"/>
        <v>0</v>
      </c>
    </row>
    <row r="100" spans="1:9" ht="60" x14ac:dyDescent="0.25">
      <c r="A100" s="4" t="s">
        <v>267</v>
      </c>
      <c r="B100" s="6" t="s">
        <v>34</v>
      </c>
      <c r="C100" s="4" t="s">
        <v>127</v>
      </c>
      <c r="D100" s="56">
        <v>100726</v>
      </c>
      <c r="E100" s="4" t="s">
        <v>116</v>
      </c>
      <c r="F100" s="7">
        <v>7.92</v>
      </c>
      <c r="G100" s="99"/>
      <c r="H100" s="7">
        <f t="shared" si="7"/>
        <v>0</v>
      </c>
      <c r="I100" s="7">
        <f t="shared" si="6"/>
        <v>0</v>
      </c>
    </row>
    <row r="101" spans="1:9" ht="45" x14ac:dyDescent="0.25">
      <c r="A101" s="4" t="s">
        <v>268</v>
      </c>
      <c r="B101" s="6" t="s">
        <v>35</v>
      </c>
      <c r="C101" s="4" t="s">
        <v>127</v>
      </c>
      <c r="D101" s="56">
        <v>102713</v>
      </c>
      <c r="E101" s="4" t="s">
        <v>116</v>
      </c>
      <c r="F101" s="7">
        <v>30</v>
      </c>
      <c r="G101" s="99"/>
      <c r="H101" s="7">
        <f t="shared" si="7"/>
        <v>0</v>
      </c>
      <c r="I101" s="7">
        <f t="shared" si="6"/>
        <v>0</v>
      </c>
    </row>
    <row r="102" spans="1:9" ht="45" x14ac:dyDescent="0.25">
      <c r="A102" s="4" t="s">
        <v>269</v>
      </c>
      <c r="B102" s="6" t="s">
        <v>36</v>
      </c>
      <c r="C102" s="4" t="s">
        <v>128</v>
      </c>
      <c r="D102" s="4" t="s">
        <v>147</v>
      </c>
      <c r="E102" s="4" t="s">
        <v>117</v>
      </c>
      <c r="F102" s="7">
        <v>21.6</v>
      </c>
      <c r="G102" s="99"/>
      <c r="H102" s="7">
        <f t="shared" si="7"/>
        <v>0</v>
      </c>
      <c r="I102" s="7">
        <f t="shared" si="6"/>
        <v>0</v>
      </c>
    </row>
    <row r="103" spans="1:9" x14ac:dyDescent="0.25">
      <c r="A103" s="4" t="s">
        <v>270</v>
      </c>
      <c r="B103" s="6" t="s">
        <v>37</v>
      </c>
      <c r="C103" s="4" t="s">
        <v>146</v>
      </c>
      <c r="D103" s="56">
        <v>2003614</v>
      </c>
      <c r="E103" s="4" t="s">
        <v>118</v>
      </c>
      <c r="F103" s="7">
        <v>30.599999999999998</v>
      </c>
      <c r="G103" s="99"/>
      <c r="H103" s="7">
        <f t="shared" si="7"/>
        <v>0</v>
      </c>
      <c r="I103" s="7">
        <f t="shared" si="6"/>
        <v>0</v>
      </c>
    </row>
    <row r="104" spans="1:9" x14ac:dyDescent="0.25">
      <c r="A104" s="4" t="s">
        <v>271</v>
      </c>
      <c r="B104" s="6" t="s">
        <v>38</v>
      </c>
      <c r="C104" s="4" t="s">
        <v>127</v>
      </c>
      <c r="D104" s="56">
        <v>102726</v>
      </c>
      <c r="E104" s="4" t="s">
        <v>115</v>
      </c>
      <c r="F104" s="7">
        <v>21</v>
      </c>
      <c r="G104" s="99"/>
      <c r="H104" s="7">
        <f t="shared" si="7"/>
        <v>0</v>
      </c>
      <c r="I104" s="7">
        <f t="shared" si="6"/>
        <v>0</v>
      </c>
    </row>
    <row r="105" spans="1:9" ht="60" x14ac:dyDescent="0.25">
      <c r="A105" s="4" t="s">
        <v>272</v>
      </c>
      <c r="B105" s="6" t="s">
        <v>514</v>
      </c>
      <c r="C105" s="4" t="s">
        <v>143</v>
      </c>
      <c r="D105" s="4" t="s">
        <v>526</v>
      </c>
      <c r="E105" s="4" t="s">
        <v>122</v>
      </c>
      <c r="F105" s="7">
        <v>415.38</v>
      </c>
      <c r="G105" s="99"/>
      <c r="H105" s="7">
        <f>ROUND(G105*J$2,2)</f>
        <v>0</v>
      </c>
      <c r="I105" s="7">
        <f t="shared" si="6"/>
        <v>0</v>
      </c>
    </row>
    <row r="106" spans="1:9" ht="45" x14ac:dyDescent="0.25">
      <c r="A106" s="4" t="s">
        <v>273</v>
      </c>
      <c r="B106" s="6" t="s">
        <v>39</v>
      </c>
      <c r="C106" s="4" t="s">
        <v>127</v>
      </c>
      <c r="D106" s="56">
        <v>97063</v>
      </c>
      <c r="E106" s="4" t="s">
        <v>116</v>
      </c>
      <c r="F106" s="7">
        <v>225</v>
      </c>
      <c r="G106" s="99"/>
      <c r="H106" s="7">
        <f t="shared" si="7"/>
        <v>0</v>
      </c>
      <c r="I106" s="7">
        <f t="shared" si="6"/>
        <v>0</v>
      </c>
    </row>
    <row r="107" spans="1:9" x14ac:dyDescent="0.25">
      <c r="A107" s="4" t="s">
        <v>274</v>
      </c>
      <c r="B107" s="6" t="s">
        <v>40</v>
      </c>
      <c r="C107" s="4" t="s">
        <v>127</v>
      </c>
      <c r="D107" s="56">
        <v>99058</v>
      </c>
      <c r="E107" s="4" t="s">
        <v>115</v>
      </c>
      <c r="F107" s="7">
        <v>42</v>
      </c>
      <c r="G107" s="99"/>
      <c r="H107" s="7">
        <f t="shared" si="7"/>
        <v>0</v>
      </c>
      <c r="I107" s="7">
        <f t="shared" si="6"/>
        <v>0</v>
      </c>
    </row>
    <row r="108" spans="1:9" ht="30" x14ac:dyDescent="0.25">
      <c r="A108" s="4" t="s">
        <v>275</v>
      </c>
      <c r="B108" s="6" t="s">
        <v>41</v>
      </c>
      <c r="C108" s="4" t="s">
        <v>128</v>
      </c>
      <c r="D108" s="4" t="s">
        <v>148</v>
      </c>
      <c r="E108" s="4" t="s">
        <v>116</v>
      </c>
      <c r="F108" s="7">
        <v>1.44</v>
      </c>
      <c r="G108" s="99"/>
      <c r="H108" s="7">
        <f t="shared" si="7"/>
        <v>0</v>
      </c>
      <c r="I108" s="7">
        <f t="shared" si="6"/>
        <v>0</v>
      </c>
    </row>
    <row r="109" spans="1:9" ht="60" x14ac:dyDescent="0.25">
      <c r="A109" s="4" t="s">
        <v>276</v>
      </c>
      <c r="B109" s="6" t="s">
        <v>42</v>
      </c>
      <c r="C109" s="4" t="s">
        <v>127</v>
      </c>
      <c r="D109" s="56">
        <v>100973</v>
      </c>
      <c r="E109" s="4" t="s">
        <v>117</v>
      </c>
      <c r="F109" s="7">
        <v>21.6</v>
      </c>
      <c r="G109" s="99"/>
      <c r="H109" s="7">
        <f t="shared" si="7"/>
        <v>0</v>
      </c>
      <c r="I109" s="7">
        <f t="shared" si="6"/>
        <v>0</v>
      </c>
    </row>
    <row r="110" spans="1:9" ht="45" x14ac:dyDescent="0.25">
      <c r="A110" s="4" t="s">
        <v>277</v>
      </c>
      <c r="B110" s="6" t="s">
        <v>571</v>
      </c>
      <c r="C110" s="4" t="s">
        <v>127</v>
      </c>
      <c r="D110" s="56">
        <v>97914</v>
      </c>
      <c r="E110" s="4" t="s">
        <v>119</v>
      </c>
      <c r="F110" s="7">
        <v>170.64000000000001</v>
      </c>
      <c r="G110" s="99"/>
      <c r="H110" s="7">
        <f t="shared" si="7"/>
        <v>0</v>
      </c>
      <c r="I110" s="7">
        <f t="shared" si="6"/>
        <v>0</v>
      </c>
    </row>
    <row r="111" spans="1:9" ht="30" x14ac:dyDescent="0.25">
      <c r="A111" s="4" t="s">
        <v>278</v>
      </c>
      <c r="B111" s="6" t="s">
        <v>43</v>
      </c>
      <c r="C111" s="4" t="s">
        <v>127</v>
      </c>
      <c r="D111" s="56">
        <v>98557</v>
      </c>
      <c r="E111" s="4" t="s">
        <v>116</v>
      </c>
      <c r="F111" s="7">
        <v>225</v>
      </c>
      <c r="G111" s="99"/>
      <c r="H111" s="7">
        <f t="shared" si="7"/>
        <v>0</v>
      </c>
      <c r="I111" s="7">
        <f t="shared" si="6"/>
        <v>0</v>
      </c>
    </row>
    <row r="112" spans="1:9" ht="120" x14ac:dyDescent="0.25">
      <c r="A112" s="4" t="s">
        <v>279</v>
      </c>
      <c r="B112" s="6" t="s">
        <v>574</v>
      </c>
      <c r="C112" s="4" t="s">
        <v>519</v>
      </c>
      <c r="D112" s="4" t="s">
        <v>522</v>
      </c>
      <c r="E112" s="4" t="s">
        <v>115</v>
      </c>
      <c r="F112" s="7">
        <v>0.19</v>
      </c>
      <c r="G112" s="99"/>
      <c r="H112" s="7">
        <f t="shared" si="7"/>
        <v>0</v>
      </c>
      <c r="I112" s="7">
        <f t="shared" si="6"/>
        <v>0</v>
      </c>
    </row>
    <row r="113" spans="1:9" ht="30" x14ac:dyDescent="0.25">
      <c r="A113" s="4" t="s">
        <v>577</v>
      </c>
      <c r="B113" s="6" t="s">
        <v>575</v>
      </c>
      <c r="C113" s="4" t="s">
        <v>128</v>
      </c>
      <c r="D113" s="4" t="s">
        <v>141</v>
      </c>
      <c r="E113" s="4" t="s">
        <v>115</v>
      </c>
      <c r="F113" s="7">
        <v>0.23</v>
      </c>
      <c r="G113" s="99"/>
      <c r="H113" s="7">
        <f t="shared" si="7"/>
        <v>0</v>
      </c>
      <c r="I113" s="7">
        <f t="shared" ref="I113" si="8">ROUND(F113*H113,2)</f>
        <v>0</v>
      </c>
    </row>
    <row r="114" spans="1:9" x14ac:dyDescent="0.25">
      <c r="A114" s="12" t="s">
        <v>280</v>
      </c>
      <c r="B114" s="13" t="s">
        <v>46</v>
      </c>
      <c r="C114" s="12"/>
      <c r="D114" s="12"/>
      <c r="E114" s="12"/>
      <c r="F114" s="14"/>
      <c r="G114" s="14"/>
      <c r="H114" s="14"/>
      <c r="I114" s="14">
        <f>SUM(I115:I138)</f>
        <v>0</v>
      </c>
    </row>
    <row r="115" spans="1:9" ht="60" x14ac:dyDescent="0.25">
      <c r="A115" s="4" t="s">
        <v>281</v>
      </c>
      <c r="B115" s="6" t="s">
        <v>24</v>
      </c>
      <c r="C115" s="4" t="s">
        <v>518</v>
      </c>
      <c r="D115" s="4" t="s">
        <v>142</v>
      </c>
      <c r="E115" s="4" t="s">
        <v>115</v>
      </c>
      <c r="F115" s="7">
        <v>4</v>
      </c>
      <c r="G115" s="99"/>
      <c r="H115" s="7">
        <f t="shared" ref="H115:H138" si="9">ROUND(G115*J$1,2)</f>
        <v>0</v>
      </c>
      <c r="I115" s="7">
        <f t="shared" si="6"/>
        <v>0</v>
      </c>
    </row>
    <row r="116" spans="1:9" ht="30" x14ac:dyDescent="0.25">
      <c r="A116" s="4" t="s">
        <v>282</v>
      </c>
      <c r="B116" s="6" t="s">
        <v>25</v>
      </c>
      <c r="C116" s="4" t="s">
        <v>127</v>
      </c>
      <c r="D116" s="56">
        <v>100344</v>
      </c>
      <c r="E116" s="4" t="s">
        <v>120</v>
      </c>
      <c r="F116" s="7">
        <v>384.73</v>
      </c>
      <c r="G116" s="99"/>
      <c r="H116" s="7">
        <f t="shared" si="9"/>
        <v>0</v>
      </c>
      <c r="I116" s="7">
        <f t="shared" si="6"/>
        <v>0</v>
      </c>
    </row>
    <row r="117" spans="1:9" ht="30" x14ac:dyDescent="0.25">
      <c r="A117" s="4" t="s">
        <v>283</v>
      </c>
      <c r="B117" s="6" t="s">
        <v>26</v>
      </c>
      <c r="C117" s="4" t="s">
        <v>127</v>
      </c>
      <c r="D117" s="56">
        <v>100346</v>
      </c>
      <c r="E117" s="4" t="s">
        <v>120</v>
      </c>
      <c r="F117" s="7">
        <v>1193.18</v>
      </c>
      <c r="G117" s="99"/>
      <c r="H117" s="7">
        <f t="shared" si="9"/>
        <v>0</v>
      </c>
      <c r="I117" s="7">
        <f t="shared" si="6"/>
        <v>0</v>
      </c>
    </row>
    <row r="118" spans="1:9" ht="30" x14ac:dyDescent="0.25">
      <c r="A118" s="4" t="s">
        <v>284</v>
      </c>
      <c r="B118" s="6" t="s">
        <v>529</v>
      </c>
      <c r="C118" s="4" t="s">
        <v>143</v>
      </c>
      <c r="D118" s="4" t="s">
        <v>524</v>
      </c>
      <c r="E118" s="4" t="s">
        <v>121</v>
      </c>
      <c r="F118" s="7">
        <v>0.76</v>
      </c>
      <c r="G118" s="99"/>
      <c r="H118" s="7">
        <f t="shared" si="9"/>
        <v>0</v>
      </c>
      <c r="I118" s="7">
        <f t="shared" si="6"/>
        <v>0</v>
      </c>
    </row>
    <row r="119" spans="1:9" ht="45" x14ac:dyDescent="0.25">
      <c r="A119" s="4" t="s">
        <v>285</v>
      </c>
      <c r="B119" s="6" t="s">
        <v>28</v>
      </c>
      <c r="C119" s="4" t="s">
        <v>127</v>
      </c>
      <c r="D119" s="56">
        <v>92916</v>
      </c>
      <c r="E119" s="4" t="s">
        <v>120</v>
      </c>
      <c r="F119" s="7">
        <v>7.27</v>
      </c>
      <c r="G119" s="99"/>
      <c r="H119" s="7">
        <f t="shared" si="9"/>
        <v>0</v>
      </c>
      <c r="I119" s="7">
        <f t="shared" si="6"/>
        <v>0</v>
      </c>
    </row>
    <row r="120" spans="1:9" ht="45" x14ac:dyDescent="0.25">
      <c r="A120" s="4" t="s">
        <v>286</v>
      </c>
      <c r="B120" s="6" t="s">
        <v>29</v>
      </c>
      <c r="C120" s="4" t="s">
        <v>518</v>
      </c>
      <c r="D120" s="4" t="s">
        <v>144</v>
      </c>
      <c r="E120" s="4" t="s">
        <v>118</v>
      </c>
      <c r="F120" s="7">
        <v>2.85</v>
      </c>
      <c r="G120" s="99"/>
      <c r="H120" s="7">
        <f t="shared" si="9"/>
        <v>0</v>
      </c>
      <c r="I120" s="7">
        <f t="shared" si="6"/>
        <v>0</v>
      </c>
    </row>
    <row r="121" spans="1:9" ht="30" x14ac:dyDescent="0.25">
      <c r="A121" s="4" t="s">
        <v>287</v>
      </c>
      <c r="B121" s="6" t="s">
        <v>30</v>
      </c>
      <c r="C121" s="4" t="s">
        <v>518</v>
      </c>
      <c r="D121" s="4" t="s">
        <v>145</v>
      </c>
      <c r="E121" s="4" t="s">
        <v>117</v>
      </c>
      <c r="F121" s="7">
        <v>12</v>
      </c>
      <c r="G121" s="99"/>
      <c r="H121" s="7">
        <f t="shared" si="9"/>
        <v>0</v>
      </c>
      <c r="I121" s="7">
        <f t="shared" si="6"/>
        <v>0</v>
      </c>
    </row>
    <row r="122" spans="1:9" ht="45" x14ac:dyDescent="0.25">
      <c r="A122" s="4" t="s">
        <v>288</v>
      </c>
      <c r="B122" s="6" t="s">
        <v>31</v>
      </c>
      <c r="C122" s="4" t="s">
        <v>127</v>
      </c>
      <c r="D122" s="56">
        <v>100341</v>
      </c>
      <c r="E122" s="4" t="s">
        <v>116</v>
      </c>
      <c r="F122" s="7">
        <v>99</v>
      </c>
      <c r="G122" s="99"/>
      <c r="H122" s="7">
        <f t="shared" si="9"/>
        <v>0</v>
      </c>
      <c r="I122" s="7">
        <f t="shared" si="6"/>
        <v>0</v>
      </c>
    </row>
    <row r="123" spans="1:9" ht="120" x14ac:dyDescent="0.25">
      <c r="A123" s="4" t="s">
        <v>289</v>
      </c>
      <c r="B123" s="6" t="s">
        <v>573</v>
      </c>
      <c r="C123" s="4" t="s">
        <v>519</v>
      </c>
      <c r="D123" s="4" t="s">
        <v>521</v>
      </c>
      <c r="E123" s="4" t="s">
        <v>118</v>
      </c>
      <c r="F123" s="7">
        <v>240</v>
      </c>
      <c r="G123" s="99"/>
      <c r="H123" s="7">
        <f t="shared" si="9"/>
        <v>0</v>
      </c>
      <c r="I123" s="7">
        <f t="shared" si="6"/>
        <v>0</v>
      </c>
    </row>
    <row r="124" spans="1:9" ht="45" x14ac:dyDescent="0.25">
      <c r="A124" s="4" t="s">
        <v>290</v>
      </c>
      <c r="B124" s="6" t="s">
        <v>47</v>
      </c>
      <c r="C124" s="4" t="s">
        <v>146</v>
      </c>
      <c r="D124" s="56">
        <v>5605910</v>
      </c>
      <c r="E124" s="4" t="s">
        <v>115</v>
      </c>
      <c r="F124" s="7">
        <v>16</v>
      </c>
      <c r="G124" s="99"/>
      <c r="H124" s="7">
        <f t="shared" si="9"/>
        <v>0</v>
      </c>
      <c r="I124" s="7">
        <f t="shared" si="6"/>
        <v>0</v>
      </c>
    </row>
    <row r="125" spans="1:9" ht="45" x14ac:dyDescent="0.25">
      <c r="A125" s="4" t="s">
        <v>291</v>
      </c>
      <c r="B125" s="6" t="s">
        <v>48</v>
      </c>
      <c r="C125" s="4" t="s">
        <v>146</v>
      </c>
      <c r="D125" s="56">
        <v>5605881</v>
      </c>
      <c r="E125" s="4" t="s">
        <v>118</v>
      </c>
      <c r="F125" s="7">
        <v>240</v>
      </c>
      <c r="G125" s="99"/>
      <c r="H125" s="7">
        <f t="shared" si="9"/>
        <v>0</v>
      </c>
      <c r="I125" s="7">
        <f t="shared" si="6"/>
        <v>0</v>
      </c>
    </row>
    <row r="126" spans="1:9" ht="60" x14ac:dyDescent="0.25">
      <c r="A126" s="4" t="s">
        <v>292</v>
      </c>
      <c r="B126" s="6" t="s">
        <v>34</v>
      </c>
      <c r="C126" s="4" t="s">
        <v>127</v>
      </c>
      <c r="D126" s="56">
        <v>100726</v>
      </c>
      <c r="E126" s="4" t="s">
        <v>116</v>
      </c>
      <c r="F126" s="7">
        <v>3.52</v>
      </c>
      <c r="G126" s="99"/>
      <c r="H126" s="7">
        <f t="shared" si="9"/>
        <v>0</v>
      </c>
      <c r="I126" s="7">
        <f t="shared" si="6"/>
        <v>0</v>
      </c>
    </row>
    <row r="127" spans="1:9" ht="45" x14ac:dyDescent="0.25">
      <c r="A127" s="4" t="s">
        <v>293</v>
      </c>
      <c r="B127" s="6" t="s">
        <v>36</v>
      </c>
      <c r="C127" s="4" t="s">
        <v>128</v>
      </c>
      <c r="D127" s="4" t="s">
        <v>147</v>
      </c>
      <c r="E127" s="4" t="s">
        <v>117</v>
      </c>
      <c r="F127" s="7">
        <v>9.6</v>
      </c>
      <c r="G127" s="99"/>
      <c r="H127" s="7">
        <f t="shared" si="9"/>
        <v>0</v>
      </c>
      <c r="I127" s="7">
        <f t="shared" si="6"/>
        <v>0</v>
      </c>
    </row>
    <row r="128" spans="1:9" x14ac:dyDescent="0.25">
      <c r="A128" s="4" t="s">
        <v>294</v>
      </c>
      <c r="B128" s="6" t="s">
        <v>37</v>
      </c>
      <c r="C128" s="4" t="s">
        <v>146</v>
      </c>
      <c r="D128" s="56">
        <v>2003614</v>
      </c>
      <c r="E128" s="4" t="s">
        <v>118</v>
      </c>
      <c r="F128" s="7">
        <v>10.199999999999999</v>
      </c>
      <c r="G128" s="99"/>
      <c r="H128" s="7">
        <f t="shared" si="9"/>
        <v>0</v>
      </c>
      <c r="I128" s="7">
        <f t="shared" si="6"/>
        <v>0</v>
      </c>
    </row>
    <row r="129" spans="1:9" x14ac:dyDescent="0.25">
      <c r="A129" s="4" t="s">
        <v>295</v>
      </c>
      <c r="B129" s="6" t="s">
        <v>38</v>
      </c>
      <c r="C129" s="4" t="s">
        <v>127</v>
      </c>
      <c r="D129" s="56">
        <v>102726</v>
      </c>
      <c r="E129" s="4" t="s">
        <v>115</v>
      </c>
      <c r="F129" s="7">
        <v>11</v>
      </c>
      <c r="G129" s="99"/>
      <c r="H129" s="7">
        <f t="shared" si="9"/>
        <v>0</v>
      </c>
      <c r="I129" s="7">
        <f t="shared" si="6"/>
        <v>0</v>
      </c>
    </row>
    <row r="130" spans="1:9" ht="60" x14ac:dyDescent="0.25">
      <c r="A130" s="4" t="s">
        <v>296</v>
      </c>
      <c r="B130" s="6" t="s">
        <v>515</v>
      </c>
      <c r="C130" s="4" t="s">
        <v>143</v>
      </c>
      <c r="D130" s="4" t="s">
        <v>526</v>
      </c>
      <c r="E130" s="4" t="s">
        <v>122</v>
      </c>
      <c r="F130" s="7">
        <v>99</v>
      </c>
      <c r="G130" s="99"/>
      <c r="H130" s="7">
        <f>ROUND(G130*J$2,2)</f>
        <v>0</v>
      </c>
      <c r="I130" s="7">
        <f t="shared" si="6"/>
        <v>0</v>
      </c>
    </row>
    <row r="131" spans="1:9" ht="45" x14ac:dyDescent="0.25">
      <c r="A131" s="4" t="s">
        <v>297</v>
      </c>
      <c r="B131" s="6" t="s">
        <v>39</v>
      </c>
      <c r="C131" s="4" t="s">
        <v>127</v>
      </c>
      <c r="D131" s="56">
        <v>97063</v>
      </c>
      <c r="E131" s="4" t="s">
        <v>116</v>
      </c>
      <c r="F131" s="7">
        <v>99</v>
      </c>
      <c r="G131" s="99"/>
      <c r="H131" s="7">
        <f t="shared" si="9"/>
        <v>0</v>
      </c>
      <c r="I131" s="7">
        <f t="shared" si="6"/>
        <v>0</v>
      </c>
    </row>
    <row r="132" spans="1:9" x14ac:dyDescent="0.25">
      <c r="A132" s="4" t="s">
        <v>298</v>
      </c>
      <c r="B132" s="6" t="s">
        <v>40</v>
      </c>
      <c r="C132" s="4" t="s">
        <v>127</v>
      </c>
      <c r="D132" s="4">
        <v>99058</v>
      </c>
      <c r="E132" s="4" t="s">
        <v>115</v>
      </c>
      <c r="F132" s="7">
        <v>18</v>
      </c>
      <c r="G132" s="99"/>
      <c r="H132" s="7">
        <f t="shared" si="9"/>
        <v>0</v>
      </c>
      <c r="I132" s="7">
        <f t="shared" si="6"/>
        <v>0</v>
      </c>
    </row>
    <row r="133" spans="1:9" ht="30" x14ac:dyDescent="0.25">
      <c r="A133" s="4" t="s">
        <v>299</v>
      </c>
      <c r="B133" s="6" t="s">
        <v>41</v>
      </c>
      <c r="C133" s="4" t="s">
        <v>128</v>
      </c>
      <c r="D133" s="4" t="s">
        <v>148</v>
      </c>
      <c r="E133" s="4" t="s">
        <v>116</v>
      </c>
      <c r="F133" s="7">
        <v>0.64</v>
      </c>
      <c r="G133" s="99"/>
      <c r="H133" s="7">
        <f t="shared" si="9"/>
        <v>0</v>
      </c>
      <c r="I133" s="7">
        <f t="shared" si="6"/>
        <v>0</v>
      </c>
    </row>
    <row r="134" spans="1:9" ht="60" x14ac:dyDescent="0.25">
      <c r="A134" s="4" t="s">
        <v>300</v>
      </c>
      <c r="B134" s="6" t="s">
        <v>42</v>
      </c>
      <c r="C134" s="4" t="s">
        <v>127</v>
      </c>
      <c r="D134" s="56">
        <v>100973</v>
      </c>
      <c r="E134" s="4" t="s">
        <v>117</v>
      </c>
      <c r="F134" s="7">
        <v>9.6</v>
      </c>
      <c r="G134" s="99"/>
      <c r="H134" s="7">
        <f t="shared" si="9"/>
        <v>0</v>
      </c>
      <c r="I134" s="7">
        <f t="shared" si="6"/>
        <v>0</v>
      </c>
    </row>
    <row r="135" spans="1:9" ht="45" x14ac:dyDescent="0.25">
      <c r="A135" s="4" t="s">
        <v>301</v>
      </c>
      <c r="B135" s="6" t="s">
        <v>571</v>
      </c>
      <c r="C135" s="4" t="s">
        <v>127</v>
      </c>
      <c r="D135" s="56">
        <v>97914</v>
      </c>
      <c r="E135" s="4" t="s">
        <v>119</v>
      </c>
      <c r="F135" s="7">
        <v>75.84</v>
      </c>
      <c r="G135" s="99"/>
      <c r="H135" s="7">
        <f t="shared" si="9"/>
        <v>0</v>
      </c>
      <c r="I135" s="7">
        <f t="shared" si="6"/>
        <v>0</v>
      </c>
    </row>
    <row r="136" spans="1:9" ht="30" x14ac:dyDescent="0.25">
      <c r="A136" s="4" t="s">
        <v>302</v>
      </c>
      <c r="B136" s="6" t="s">
        <v>43</v>
      </c>
      <c r="C136" s="4" t="s">
        <v>127</v>
      </c>
      <c r="D136" s="56">
        <v>98557</v>
      </c>
      <c r="E136" s="4" t="s">
        <v>116</v>
      </c>
      <c r="F136" s="7">
        <v>99</v>
      </c>
      <c r="G136" s="99"/>
      <c r="H136" s="7">
        <f t="shared" si="9"/>
        <v>0</v>
      </c>
      <c r="I136" s="7">
        <f t="shared" si="6"/>
        <v>0</v>
      </c>
    </row>
    <row r="137" spans="1:9" ht="120" x14ac:dyDescent="0.25">
      <c r="A137" s="4" t="s">
        <v>303</v>
      </c>
      <c r="B137" s="6" t="s">
        <v>574</v>
      </c>
      <c r="C137" s="4" t="s">
        <v>519</v>
      </c>
      <c r="D137" s="4" t="s">
        <v>522</v>
      </c>
      <c r="E137" s="4" t="s">
        <v>115</v>
      </c>
      <c r="F137" s="7">
        <v>0.08</v>
      </c>
      <c r="G137" s="99"/>
      <c r="H137" s="7">
        <f t="shared" si="9"/>
        <v>0</v>
      </c>
      <c r="I137" s="7">
        <f t="shared" si="6"/>
        <v>0</v>
      </c>
    </row>
    <row r="138" spans="1:9" ht="30" x14ac:dyDescent="0.25">
      <c r="A138" s="4" t="s">
        <v>578</v>
      </c>
      <c r="B138" s="6" t="s">
        <v>575</v>
      </c>
      <c r="C138" s="4" t="s">
        <v>128</v>
      </c>
      <c r="D138" s="4" t="s">
        <v>141</v>
      </c>
      <c r="E138" s="4" t="s">
        <v>115</v>
      </c>
      <c r="F138" s="7">
        <v>0.08</v>
      </c>
      <c r="G138" s="99"/>
      <c r="H138" s="7">
        <f t="shared" si="9"/>
        <v>0</v>
      </c>
      <c r="I138" s="7">
        <f t="shared" si="6"/>
        <v>0</v>
      </c>
    </row>
    <row r="139" spans="1:9" x14ac:dyDescent="0.25">
      <c r="A139" s="12" t="s">
        <v>304</v>
      </c>
      <c r="B139" s="13" t="s">
        <v>49</v>
      </c>
      <c r="C139" s="12"/>
      <c r="D139" s="12"/>
      <c r="E139" s="12"/>
      <c r="F139" s="14"/>
      <c r="G139" s="14"/>
      <c r="H139" s="14"/>
      <c r="I139" s="14">
        <f>SUM(I140:I163)</f>
        <v>0</v>
      </c>
    </row>
    <row r="140" spans="1:9" ht="60" x14ac:dyDescent="0.25">
      <c r="A140" s="4" t="s">
        <v>305</v>
      </c>
      <c r="B140" s="6" t="s">
        <v>24</v>
      </c>
      <c r="C140" s="4" t="s">
        <v>518</v>
      </c>
      <c r="D140" s="4" t="s">
        <v>142</v>
      </c>
      <c r="E140" s="4" t="s">
        <v>115</v>
      </c>
      <c r="F140" s="7">
        <v>3</v>
      </c>
      <c r="G140" s="99"/>
      <c r="H140" s="7">
        <f t="shared" ref="H140:H163" si="10">ROUND(G140*J$1,2)</f>
        <v>0</v>
      </c>
      <c r="I140" s="7">
        <f t="shared" si="6"/>
        <v>0</v>
      </c>
    </row>
    <row r="141" spans="1:9" ht="30" x14ac:dyDescent="0.25">
      <c r="A141" s="4" t="s">
        <v>306</v>
      </c>
      <c r="B141" s="6" t="s">
        <v>25</v>
      </c>
      <c r="C141" s="4" t="s">
        <v>127</v>
      </c>
      <c r="D141" s="56">
        <v>100344</v>
      </c>
      <c r="E141" s="4" t="s">
        <v>120</v>
      </c>
      <c r="F141" s="7">
        <v>170.18</v>
      </c>
      <c r="G141" s="99"/>
      <c r="H141" s="7">
        <f t="shared" si="10"/>
        <v>0</v>
      </c>
      <c r="I141" s="7">
        <f t="shared" si="6"/>
        <v>0</v>
      </c>
    </row>
    <row r="142" spans="1:9" ht="30" x14ac:dyDescent="0.25">
      <c r="A142" s="4" t="s">
        <v>307</v>
      </c>
      <c r="B142" s="6" t="s">
        <v>26</v>
      </c>
      <c r="C142" s="4" t="s">
        <v>127</v>
      </c>
      <c r="D142" s="56">
        <v>100346</v>
      </c>
      <c r="E142" s="4" t="s">
        <v>120</v>
      </c>
      <c r="F142" s="7">
        <v>492.45</v>
      </c>
      <c r="G142" s="99"/>
      <c r="H142" s="7">
        <f t="shared" si="10"/>
        <v>0</v>
      </c>
      <c r="I142" s="7">
        <f t="shared" ref="I142:I207" si="11">ROUND(F142*H142,2)</f>
        <v>0</v>
      </c>
    </row>
    <row r="143" spans="1:9" ht="30" x14ac:dyDescent="0.25">
      <c r="A143" s="4" t="s">
        <v>308</v>
      </c>
      <c r="B143" s="6" t="s">
        <v>529</v>
      </c>
      <c r="C143" s="4" t="s">
        <v>143</v>
      </c>
      <c r="D143" s="4" t="s">
        <v>524</v>
      </c>
      <c r="E143" s="4" t="s">
        <v>121</v>
      </c>
      <c r="F143" s="7">
        <v>0.45</v>
      </c>
      <c r="G143" s="99"/>
      <c r="H143" s="7">
        <f t="shared" si="10"/>
        <v>0</v>
      </c>
      <c r="I143" s="7">
        <f t="shared" si="11"/>
        <v>0</v>
      </c>
    </row>
    <row r="144" spans="1:9" ht="45" x14ac:dyDescent="0.25">
      <c r="A144" s="4" t="s">
        <v>309</v>
      </c>
      <c r="B144" s="6" t="s">
        <v>28</v>
      </c>
      <c r="C144" s="4" t="s">
        <v>127</v>
      </c>
      <c r="D144" s="56">
        <v>92916</v>
      </c>
      <c r="E144" s="4" t="s">
        <v>120</v>
      </c>
      <c r="F144" s="7">
        <v>4.24</v>
      </c>
      <c r="G144" s="99"/>
      <c r="H144" s="7">
        <f t="shared" si="10"/>
        <v>0</v>
      </c>
      <c r="I144" s="7">
        <f t="shared" si="11"/>
        <v>0</v>
      </c>
    </row>
    <row r="145" spans="1:9" ht="45" x14ac:dyDescent="0.25">
      <c r="A145" s="4" t="s">
        <v>310</v>
      </c>
      <c r="B145" s="6" t="s">
        <v>29</v>
      </c>
      <c r="C145" s="4" t="s">
        <v>518</v>
      </c>
      <c r="D145" s="4" t="s">
        <v>144</v>
      </c>
      <c r="E145" s="4" t="s">
        <v>118</v>
      </c>
      <c r="F145" s="7">
        <v>1.66</v>
      </c>
      <c r="G145" s="99"/>
      <c r="H145" s="7">
        <f t="shared" si="10"/>
        <v>0</v>
      </c>
      <c r="I145" s="7">
        <f t="shared" si="11"/>
        <v>0</v>
      </c>
    </row>
    <row r="146" spans="1:9" ht="30" x14ac:dyDescent="0.25">
      <c r="A146" s="4" t="s">
        <v>311</v>
      </c>
      <c r="B146" s="6" t="s">
        <v>30</v>
      </c>
      <c r="C146" s="4" t="s">
        <v>518</v>
      </c>
      <c r="D146" s="4" t="s">
        <v>145</v>
      </c>
      <c r="E146" s="4" t="s">
        <v>117</v>
      </c>
      <c r="F146" s="7">
        <v>4.5</v>
      </c>
      <c r="G146" s="99"/>
      <c r="H146" s="7">
        <f t="shared" si="10"/>
        <v>0</v>
      </c>
      <c r="I146" s="7">
        <f t="shared" si="11"/>
        <v>0</v>
      </c>
    </row>
    <row r="147" spans="1:9" ht="45" x14ac:dyDescent="0.25">
      <c r="A147" s="4" t="s">
        <v>312</v>
      </c>
      <c r="B147" s="6" t="s">
        <v>31</v>
      </c>
      <c r="C147" s="4" t="s">
        <v>127</v>
      </c>
      <c r="D147" s="56">
        <v>100341</v>
      </c>
      <c r="E147" s="4" t="s">
        <v>116</v>
      </c>
      <c r="F147" s="7">
        <v>37.5</v>
      </c>
      <c r="G147" s="99"/>
      <c r="H147" s="7">
        <f t="shared" si="10"/>
        <v>0</v>
      </c>
      <c r="I147" s="7">
        <f t="shared" si="11"/>
        <v>0</v>
      </c>
    </row>
    <row r="148" spans="1:9" ht="120" x14ac:dyDescent="0.25">
      <c r="A148" s="4" t="s">
        <v>313</v>
      </c>
      <c r="B148" s="6" t="s">
        <v>573</v>
      </c>
      <c r="C148" s="4" t="s">
        <v>519</v>
      </c>
      <c r="D148" s="4" t="s">
        <v>521</v>
      </c>
      <c r="E148" s="4" t="s">
        <v>118</v>
      </c>
      <c r="F148" s="7">
        <v>72</v>
      </c>
      <c r="G148" s="99"/>
      <c r="H148" s="7">
        <f t="shared" si="10"/>
        <v>0</v>
      </c>
      <c r="I148" s="7">
        <f t="shared" si="11"/>
        <v>0</v>
      </c>
    </row>
    <row r="149" spans="1:9" ht="45" x14ac:dyDescent="0.25">
      <c r="A149" s="4" t="s">
        <v>314</v>
      </c>
      <c r="B149" s="6" t="s">
        <v>47</v>
      </c>
      <c r="C149" s="4" t="s">
        <v>146</v>
      </c>
      <c r="D149" s="56">
        <v>5605910</v>
      </c>
      <c r="E149" s="4" t="s">
        <v>115</v>
      </c>
      <c r="F149" s="7">
        <v>6</v>
      </c>
      <c r="G149" s="99"/>
      <c r="H149" s="7">
        <f t="shared" si="10"/>
        <v>0</v>
      </c>
      <c r="I149" s="7">
        <f t="shared" si="11"/>
        <v>0</v>
      </c>
    </row>
    <row r="150" spans="1:9" ht="45" x14ac:dyDescent="0.25">
      <c r="A150" s="4" t="s">
        <v>315</v>
      </c>
      <c r="B150" s="6" t="s">
        <v>48</v>
      </c>
      <c r="C150" s="4" t="s">
        <v>146</v>
      </c>
      <c r="D150" s="56">
        <v>5605881</v>
      </c>
      <c r="E150" s="4" t="s">
        <v>118</v>
      </c>
      <c r="F150" s="7">
        <v>72</v>
      </c>
      <c r="G150" s="99"/>
      <c r="H150" s="7">
        <f t="shared" si="10"/>
        <v>0</v>
      </c>
      <c r="I150" s="7">
        <f t="shared" si="11"/>
        <v>0</v>
      </c>
    </row>
    <row r="151" spans="1:9" ht="60" x14ac:dyDescent="0.25">
      <c r="A151" s="4" t="s">
        <v>316</v>
      </c>
      <c r="B151" s="6" t="s">
        <v>34</v>
      </c>
      <c r="C151" s="4" t="s">
        <v>127</v>
      </c>
      <c r="D151" s="56">
        <v>100726</v>
      </c>
      <c r="E151" s="4" t="s">
        <v>116</v>
      </c>
      <c r="F151" s="7">
        <v>1.32</v>
      </c>
      <c r="G151" s="99"/>
      <c r="H151" s="7">
        <f t="shared" si="10"/>
        <v>0</v>
      </c>
      <c r="I151" s="7">
        <f t="shared" si="11"/>
        <v>0</v>
      </c>
    </row>
    <row r="152" spans="1:9" ht="45" x14ac:dyDescent="0.25">
      <c r="A152" s="4" t="s">
        <v>317</v>
      </c>
      <c r="B152" s="6" t="s">
        <v>36</v>
      </c>
      <c r="C152" s="4" t="s">
        <v>128</v>
      </c>
      <c r="D152" s="4" t="s">
        <v>147</v>
      </c>
      <c r="E152" s="4" t="s">
        <v>117</v>
      </c>
      <c r="F152" s="7">
        <v>3.6</v>
      </c>
      <c r="G152" s="99"/>
      <c r="H152" s="7">
        <f t="shared" si="10"/>
        <v>0</v>
      </c>
      <c r="I152" s="7">
        <f t="shared" si="11"/>
        <v>0</v>
      </c>
    </row>
    <row r="153" spans="1:9" x14ac:dyDescent="0.25">
      <c r="A153" s="4" t="s">
        <v>318</v>
      </c>
      <c r="B153" s="6" t="s">
        <v>37</v>
      </c>
      <c r="C153" s="4" t="s">
        <v>146</v>
      </c>
      <c r="D153" s="56">
        <v>2003614</v>
      </c>
      <c r="E153" s="4" t="s">
        <v>118</v>
      </c>
      <c r="F153" s="7">
        <v>10.199999999999999</v>
      </c>
      <c r="G153" s="99"/>
      <c r="H153" s="7">
        <f t="shared" si="10"/>
        <v>0</v>
      </c>
      <c r="I153" s="7">
        <f t="shared" si="11"/>
        <v>0</v>
      </c>
    </row>
    <row r="154" spans="1:9" x14ac:dyDescent="0.25">
      <c r="A154" s="4" t="s">
        <v>319</v>
      </c>
      <c r="B154" s="6" t="s">
        <v>38</v>
      </c>
      <c r="C154" s="4" t="s">
        <v>127</v>
      </c>
      <c r="D154" s="56">
        <v>102726</v>
      </c>
      <c r="E154" s="4" t="s">
        <v>115</v>
      </c>
      <c r="F154" s="7">
        <v>3</v>
      </c>
      <c r="G154" s="99"/>
      <c r="H154" s="7">
        <f t="shared" si="10"/>
        <v>0</v>
      </c>
      <c r="I154" s="7">
        <f t="shared" si="11"/>
        <v>0</v>
      </c>
    </row>
    <row r="155" spans="1:9" ht="60" x14ac:dyDescent="0.25">
      <c r="A155" s="4" t="s">
        <v>320</v>
      </c>
      <c r="B155" s="6" t="s">
        <v>515</v>
      </c>
      <c r="C155" s="4" t="s">
        <v>143</v>
      </c>
      <c r="D155" s="4" t="s">
        <v>526</v>
      </c>
      <c r="E155" s="4" t="s">
        <v>122</v>
      </c>
      <c r="F155" s="7">
        <v>37.5</v>
      </c>
      <c r="G155" s="99"/>
      <c r="H155" s="7">
        <f>ROUND(G155*J$2,2)</f>
        <v>0</v>
      </c>
      <c r="I155" s="7">
        <f t="shared" si="11"/>
        <v>0</v>
      </c>
    </row>
    <row r="156" spans="1:9" ht="45" x14ac:dyDescent="0.25">
      <c r="A156" s="4" t="s">
        <v>321</v>
      </c>
      <c r="B156" s="6" t="s">
        <v>39</v>
      </c>
      <c r="C156" s="4" t="s">
        <v>127</v>
      </c>
      <c r="D156" s="56">
        <v>97063</v>
      </c>
      <c r="E156" s="4" t="s">
        <v>116</v>
      </c>
      <c r="F156" s="7">
        <v>37.5</v>
      </c>
      <c r="G156" s="99"/>
      <c r="H156" s="7">
        <f t="shared" si="10"/>
        <v>0</v>
      </c>
      <c r="I156" s="7">
        <f t="shared" si="11"/>
        <v>0</v>
      </c>
    </row>
    <row r="157" spans="1:9" x14ac:dyDescent="0.25">
      <c r="A157" s="4" t="s">
        <v>322</v>
      </c>
      <c r="B157" s="6" t="s">
        <v>40</v>
      </c>
      <c r="C157" s="4" t="s">
        <v>127</v>
      </c>
      <c r="D157" s="4">
        <v>99058</v>
      </c>
      <c r="E157" s="4" t="s">
        <v>115</v>
      </c>
      <c r="F157" s="7">
        <v>8</v>
      </c>
      <c r="G157" s="99"/>
      <c r="H157" s="7">
        <f t="shared" si="10"/>
        <v>0</v>
      </c>
      <c r="I157" s="7">
        <f t="shared" si="11"/>
        <v>0</v>
      </c>
    </row>
    <row r="158" spans="1:9" ht="30" x14ac:dyDescent="0.25">
      <c r="A158" s="4" t="s">
        <v>323</v>
      </c>
      <c r="B158" s="6" t="s">
        <v>568</v>
      </c>
      <c r="C158" s="4" t="s">
        <v>128</v>
      </c>
      <c r="D158" s="4" t="s">
        <v>148</v>
      </c>
      <c r="E158" s="4" t="s">
        <v>116</v>
      </c>
      <c r="F158" s="7">
        <v>0.24</v>
      </c>
      <c r="G158" s="99"/>
      <c r="H158" s="7">
        <f t="shared" si="10"/>
        <v>0</v>
      </c>
      <c r="I158" s="7">
        <f t="shared" si="11"/>
        <v>0</v>
      </c>
    </row>
    <row r="159" spans="1:9" ht="60" x14ac:dyDescent="0.25">
      <c r="A159" s="4" t="s">
        <v>324</v>
      </c>
      <c r="B159" s="6" t="s">
        <v>42</v>
      </c>
      <c r="C159" s="4" t="s">
        <v>127</v>
      </c>
      <c r="D159" s="56">
        <v>100973</v>
      </c>
      <c r="E159" s="4" t="s">
        <v>117</v>
      </c>
      <c r="F159" s="7">
        <v>3.6</v>
      </c>
      <c r="G159" s="99"/>
      <c r="H159" s="7">
        <f t="shared" si="10"/>
        <v>0</v>
      </c>
      <c r="I159" s="7">
        <f t="shared" si="11"/>
        <v>0</v>
      </c>
    </row>
    <row r="160" spans="1:9" ht="45" x14ac:dyDescent="0.25">
      <c r="A160" s="4" t="s">
        <v>325</v>
      </c>
      <c r="B160" s="6" t="s">
        <v>571</v>
      </c>
      <c r="C160" s="4" t="s">
        <v>127</v>
      </c>
      <c r="D160" s="56">
        <v>97914</v>
      </c>
      <c r="E160" s="4" t="s">
        <v>119</v>
      </c>
      <c r="F160" s="7">
        <v>28.44</v>
      </c>
      <c r="G160" s="99"/>
      <c r="H160" s="7">
        <f t="shared" si="10"/>
        <v>0</v>
      </c>
      <c r="I160" s="7">
        <f t="shared" si="11"/>
        <v>0</v>
      </c>
    </row>
    <row r="161" spans="1:9" ht="30" x14ac:dyDescent="0.25">
      <c r="A161" s="4" t="s">
        <v>326</v>
      </c>
      <c r="B161" s="6" t="s">
        <v>43</v>
      </c>
      <c r="C161" s="4" t="s">
        <v>127</v>
      </c>
      <c r="D161" s="56">
        <v>98557</v>
      </c>
      <c r="E161" s="4" t="s">
        <v>116</v>
      </c>
      <c r="F161" s="7">
        <v>37.5</v>
      </c>
      <c r="G161" s="99"/>
      <c r="H161" s="7">
        <f t="shared" si="10"/>
        <v>0</v>
      </c>
      <c r="I161" s="7">
        <f t="shared" si="11"/>
        <v>0</v>
      </c>
    </row>
    <row r="162" spans="1:9" ht="120" x14ac:dyDescent="0.25">
      <c r="A162" s="4" t="s">
        <v>327</v>
      </c>
      <c r="B162" s="6" t="s">
        <v>574</v>
      </c>
      <c r="C162" s="4" t="s">
        <v>519</v>
      </c>
      <c r="D162" s="4" t="s">
        <v>522</v>
      </c>
      <c r="E162" s="4" t="s">
        <v>115</v>
      </c>
      <c r="F162" s="7">
        <v>0.03</v>
      </c>
      <c r="G162" s="99"/>
      <c r="H162" s="7">
        <f t="shared" si="10"/>
        <v>0</v>
      </c>
      <c r="I162" s="7">
        <f t="shared" si="11"/>
        <v>0</v>
      </c>
    </row>
    <row r="163" spans="1:9" ht="30" x14ac:dyDescent="0.25">
      <c r="A163" s="4" t="s">
        <v>579</v>
      </c>
      <c r="B163" s="6" t="s">
        <v>575</v>
      </c>
      <c r="C163" s="4" t="s">
        <v>128</v>
      </c>
      <c r="D163" s="4" t="s">
        <v>141</v>
      </c>
      <c r="E163" s="4" t="s">
        <v>115</v>
      </c>
      <c r="F163" s="7">
        <v>0.08</v>
      </c>
      <c r="G163" s="99"/>
      <c r="H163" s="7">
        <f t="shared" si="10"/>
        <v>0</v>
      </c>
      <c r="I163" s="7">
        <f t="shared" si="11"/>
        <v>0</v>
      </c>
    </row>
    <row r="164" spans="1:9" x14ac:dyDescent="0.25">
      <c r="A164" s="12" t="s">
        <v>328</v>
      </c>
      <c r="B164" s="13" t="s">
        <v>50</v>
      </c>
      <c r="C164" s="12"/>
      <c r="D164" s="12"/>
      <c r="E164" s="12"/>
      <c r="F164" s="14"/>
      <c r="G164" s="14"/>
      <c r="H164" s="14"/>
      <c r="I164" s="14">
        <f>SUM(I165:I189)</f>
        <v>0</v>
      </c>
    </row>
    <row r="165" spans="1:9" ht="60" x14ac:dyDescent="0.25">
      <c r="A165" s="4" t="s">
        <v>329</v>
      </c>
      <c r="B165" s="6" t="s">
        <v>24</v>
      </c>
      <c r="C165" s="4" t="s">
        <v>518</v>
      </c>
      <c r="D165" s="4" t="s">
        <v>142</v>
      </c>
      <c r="E165" s="4" t="s">
        <v>115</v>
      </c>
      <c r="F165" s="7">
        <v>5</v>
      </c>
      <c r="G165" s="99"/>
      <c r="H165" s="7">
        <f t="shared" ref="H165:H189" si="12">ROUND(G165*J$1,2)</f>
        <v>0</v>
      </c>
      <c r="I165" s="7">
        <f t="shared" si="11"/>
        <v>0</v>
      </c>
    </row>
    <row r="166" spans="1:9" ht="30" x14ac:dyDescent="0.25">
      <c r="A166" s="4" t="s">
        <v>330</v>
      </c>
      <c r="B166" s="6" t="s">
        <v>25</v>
      </c>
      <c r="C166" s="4" t="s">
        <v>127</v>
      </c>
      <c r="D166" s="56">
        <v>100344</v>
      </c>
      <c r="E166" s="4" t="s">
        <v>120</v>
      </c>
      <c r="F166" s="7">
        <v>266.36</v>
      </c>
      <c r="G166" s="99"/>
      <c r="H166" s="7">
        <f t="shared" si="12"/>
        <v>0</v>
      </c>
      <c r="I166" s="7">
        <f t="shared" si="11"/>
        <v>0</v>
      </c>
    </row>
    <row r="167" spans="1:9" ht="30" x14ac:dyDescent="0.25">
      <c r="A167" s="4" t="s">
        <v>331</v>
      </c>
      <c r="B167" s="6" t="s">
        <v>26</v>
      </c>
      <c r="C167" s="4" t="s">
        <v>127</v>
      </c>
      <c r="D167" s="56">
        <v>100346</v>
      </c>
      <c r="E167" s="4" t="s">
        <v>120</v>
      </c>
      <c r="F167" s="7">
        <v>776.55</v>
      </c>
      <c r="G167" s="99"/>
      <c r="H167" s="7">
        <f t="shared" si="12"/>
        <v>0</v>
      </c>
      <c r="I167" s="7">
        <f t="shared" si="11"/>
        <v>0</v>
      </c>
    </row>
    <row r="168" spans="1:9" ht="30" x14ac:dyDescent="0.25">
      <c r="A168" s="4" t="s">
        <v>332</v>
      </c>
      <c r="B168" s="6" t="s">
        <v>529</v>
      </c>
      <c r="C168" s="4" t="s">
        <v>143</v>
      </c>
      <c r="D168" s="4" t="s">
        <v>524</v>
      </c>
      <c r="E168" s="4" t="s">
        <v>121</v>
      </c>
      <c r="F168" s="7">
        <v>0.6</v>
      </c>
      <c r="G168" s="99"/>
      <c r="H168" s="7">
        <f t="shared" si="12"/>
        <v>0</v>
      </c>
      <c r="I168" s="7">
        <f t="shared" si="11"/>
        <v>0</v>
      </c>
    </row>
    <row r="169" spans="1:9" ht="45" x14ac:dyDescent="0.25">
      <c r="A169" s="4" t="s">
        <v>333</v>
      </c>
      <c r="B169" s="6" t="s">
        <v>28</v>
      </c>
      <c r="C169" s="4" t="s">
        <v>127</v>
      </c>
      <c r="D169" s="56">
        <v>92916</v>
      </c>
      <c r="E169" s="4" t="s">
        <v>120</v>
      </c>
      <c r="F169" s="7">
        <v>5.75</v>
      </c>
      <c r="G169" s="99"/>
      <c r="H169" s="7">
        <f t="shared" si="12"/>
        <v>0</v>
      </c>
      <c r="I169" s="7">
        <f t="shared" si="11"/>
        <v>0</v>
      </c>
    </row>
    <row r="170" spans="1:9" ht="45" x14ac:dyDescent="0.25">
      <c r="A170" s="4" t="s">
        <v>334</v>
      </c>
      <c r="B170" s="6" t="s">
        <v>29</v>
      </c>
      <c r="C170" s="4" t="s">
        <v>518</v>
      </c>
      <c r="D170" s="4" t="s">
        <v>144</v>
      </c>
      <c r="E170" s="4" t="s">
        <v>118</v>
      </c>
      <c r="F170" s="7">
        <v>2.2599999999999998</v>
      </c>
      <c r="G170" s="99"/>
      <c r="H170" s="7">
        <f t="shared" si="12"/>
        <v>0</v>
      </c>
      <c r="I170" s="7">
        <f t="shared" si="11"/>
        <v>0</v>
      </c>
    </row>
    <row r="171" spans="1:9" ht="30" x14ac:dyDescent="0.25">
      <c r="A171" s="4" t="s">
        <v>335</v>
      </c>
      <c r="B171" s="6" t="s">
        <v>30</v>
      </c>
      <c r="C171" s="4" t="s">
        <v>518</v>
      </c>
      <c r="D171" s="4" t="s">
        <v>145</v>
      </c>
      <c r="E171" s="4" t="s">
        <v>117</v>
      </c>
      <c r="F171" s="7">
        <v>7.5</v>
      </c>
      <c r="G171" s="99"/>
      <c r="H171" s="7">
        <f t="shared" si="12"/>
        <v>0</v>
      </c>
      <c r="I171" s="7">
        <f t="shared" si="11"/>
        <v>0</v>
      </c>
    </row>
    <row r="172" spans="1:9" ht="45" x14ac:dyDescent="0.25">
      <c r="A172" s="4" t="s">
        <v>336</v>
      </c>
      <c r="B172" s="6" t="s">
        <v>31</v>
      </c>
      <c r="C172" s="4" t="s">
        <v>127</v>
      </c>
      <c r="D172" s="56">
        <v>100341</v>
      </c>
      <c r="E172" s="4" t="s">
        <v>116</v>
      </c>
      <c r="F172" s="7">
        <v>61.5</v>
      </c>
      <c r="G172" s="99"/>
      <c r="H172" s="7">
        <f t="shared" si="12"/>
        <v>0</v>
      </c>
      <c r="I172" s="7">
        <f t="shared" si="11"/>
        <v>0</v>
      </c>
    </row>
    <row r="173" spans="1:9" ht="120" x14ac:dyDescent="0.25">
      <c r="A173" s="4" t="s">
        <v>337</v>
      </c>
      <c r="B173" s="6" t="s">
        <v>573</v>
      </c>
      <c r="C173" s="4" t="s">
        <v>519</v>
      </c>
      <c r="D173" s="4" t="s">
        <v>521</v>
      </c>
      <c r="E173" s="4" t="s">
        <v>118</v>
      </c>
      <c r="F173" s="7">
        <v>120</v>
      </c>
      <c r="G173" s="99"/>
      <c r="H173" s="7">
        <f t="shared" si="12"/>
        <v>0</v>
      </c>
      <c r="I173" s="7">
        <f t="shared" si="11"/>
        <v>0</v>
      </c>
    </row>
    <row r="174" spans="1:9" ht="45" x14ac:dyDescent="0.25">
      <c r="A174" s="4" t="s">
        <v>338</v>
      </c>
      <c r="B174" s="6" t="s">
        <v>47</v>
      </c>
      <c r="C174" s="4" t="s">
        <v>146</v>
      </c>
      <c r="D174" s="56">
        <v>5605910</v>
      </c>
      <c r="E174" s="4" t="s">
        <v>115</v>
      </c>
      <c r="F174" s="7">
        <v>10</v>
      </c>
      <c r="G174" s="99"/>
      <c r="H174" s="7">
        <f t="shared" si="12"/>
        <v>0</v>
      </c>
      <c r="I174" s="7">
        <f t="shared" si="11"/>
        <v>0</v>
      </c>
    </row>
    <row r="175" spans="1:9" ht="45" x14ac:dyDescent="0.25">
      <c r="A175" s="4" t="s">
        <v>339</v>
      </c>
      <c r="B175" s="6" t="s">
        <v>48</v>
      </c>
      <c r="C175" s="4" t="s">
        <v>146</v>
      </c>
      <c r="D175" s="56">
        <v>5605881</v>
      </c>
      <c r="E175" s="4" t="s">
        <v>118</v>
      </c>
      <c r="F175" s="7">
        <v>120</v>
      </c>
      <c r="G175" s="99"/>
      <c r="H175" s="7">
        <f t="shared" si="12"/>
        <v>0</v>
      </c>
      <c r="I175" s="7">
        <f t="shared" si="11"/>
        <v>0</v>
      </c>
    </row>
    <row r="176" spans="1:9" ht="60" x14ac:dyDescent="0.25">
      <c r="A176" s="4" t="s">
        <v>340</v>
      </c>
      <c r="B176" s="6" t="s">
        <v>34</v>
      </c>
      <c r="C176" s="4" t="s">
        <v>127</v>
      </c>
      <c r="D176" s="56">
        <v>100726</v>
      </c>
      <c r="E176" s="4" t="s">
        <v>116</v>
      </c>
      <c r="F176" s="7">
        <v>2.2000000000000002</v>
      </c>
      <c r="G176" s="99"/>
      <c r="H176" s="7">
        <f t="shared" si="12"/>
        <v>0</v>
      </c>
      <c r="I176" s="7">
        <f t="shared" si="11"/>
        <v>0</v>
      </c>
    </row>
    <row r="177" spans="1:9" ht="45" x14ac:dyDescent="0.25">
      <c r="A177" s="4" t="s">
        <v>341</v>
      </c>
      <c r="B177" s="6" t="s">
        <v>35</v>
      </c>
      <c r="C177" s="4" t="s">
        <v>127</v>
      </c>
      <c r="D177" s="56">
        <v>102713</v>
      </c>
      <c r="E177" s="4" t="s">
        <v>116</v>
      </c>
      <c r="F177" s="7">
        <v>3.33</v>
      </c>
      <c r="G177" s="99"/>
      <c r="H177" s="7">
        <f t="shared" si="12"/>
        <v>0</v>
      </c>
      <c r="I177" s="7">
        <f t="shared" si="11"/>
        <v>0</v>
      </c>
    </row>
    <row r="178" spans="1:9" ht="45" x14ac:dyDescent="0.25">
      <c r="A178" s="4" t="s">
        <v>342</v>
      </c>
      <c r="B178" s="6" t="s">
        <v>36</v>
      </c>
      <c r="C178" s="4" t="s">
        <v>128</v>
      </c>
      <c r="D178" s="4" t="s">
        <v>147</v>
      </c>
      <c r="E178" s="4" t="s">
        <v>117</v>
      </c>
      <c r="F178" s="7">
        <v>6</v>
      </c>
      <c r="G178" s="99"/>
      <c r="H178" s="7">
        <f t="shared" si="12"/>
        <v>0</v>
      </c>
      <c r="I178" s="7">
        <f t="shared" si="11"/>
        <v>0</v>
      </c>
    </row>
    <row r="179" spans="1:9" x14ac:dyDescent="0.25">
      <c r="A179" s="4" t="s">
        <v>343</v>
      </c>
      <c r="B179" s="6" t="s">
        <v>37</v>
      </c>
      <c r="C179" s="4" t="s">
        <v>146</v>
      </c>
      <c r="D179" s="56">
        <v>2003614</v>
      </c>
      <c r="E179" s="4" t="s">
        <v>118</v>
      </c>
      <c r="F179" s="7">
        <v>20.399999999999999</v>
      </c>
      <c r="G179" s="99"/>
      <c r="H179" s="7">
        <f t="shared" si="12"/>
        <v>0</v>
      </c>
      <c r="I179" s="7">
        <f t="shared" si="11"/>
        <v>0</v>
      </c>
    </row>
    <row r="180" spans="1:9" x14ac:dyDescent="0.25">
      <c r="A180" s="4" t="s">
        <v>344</v>
      </c>
      <c r="B180" s="6" t="s">
        <v>38</v>
      </c>
      <c r="C180" s="4" t="s">
        <v>127</v>
      </c>
      <c r="D180" s="56">
        <v>102726</v>
      </c>
      <c r="E180" s="4" t="s">
        <v>115</v>
      </c>
      <c r="F180" s="7">
        <v>6</v>
      </c>
      <c r="G180" s="99"/>
      <c r="H180" s="7">
        <f t="shared" si="12"/>
        <v>0</v>
      </c>
      <c r="I180" s="7">
        <f t="shared" si="11"/>
        <v>0</v>
      </c>
    </row>
    <row r="181" spans="1:9" ht="60" x14ac:dyDescent="0.25">
      <c r="A181" s="4" t="s">
        <v>345</v>
      </c>
      <c r="B181" s="6" t="s">
        <v>514</v>
      </c>
      <c r="C181" s="4" t="s">
        <v>143</v>
      </c>
      <c r="D181" s="4" t="s">
        <v>526</v>
      </c>
      <c r="E181" s="4" t="s">
        <v>122</v>
      </c>
      <c r="F181" s="7">
        <v>61.5</v>
      </c>
      <c r="G181" s="99"/>
      <c r="H181" s="7">
        <f>ROUND(G181*J$2,2)</f>
        <v>0</v>
      </c>
      <c r="I181" s="7">
        <f t="shared" si="11"/>
        <v>0</v>
      </c>
    </row>
    <row r="182" spans="1:9" ht="45" x14ac:dyDescent="0.25">
      <c r="A182" s="4" t="s">
        <v>346</v>
      </c>
      <c r="B182" s="6" t="s">
        <v>39</v>
      </c>
      <c r="C182" s="4" t="s">
        <v>127</v>
      </c>
      <c r="D182" s="56">
        <v>97063</v>
      </c>
      <c r="E182" s="4" t="s">
        <v>116</v>
      </c>
      <c r="F182" s="7">
        <v>61.5</v>
      </c>
      <c r="G182" s="99"/>
      <c r="H182" s="7">
        <f t="shared" si="12"/>
        <v>0</v>
      </c>
      <c r="I182" s="7">
        <f t="shared" si="11"/>
        <v>0</v>
      </c>
    </row>
    <row r="183" spans="1:9" x14ac:dyDescent="0.25">
      <c r="A183" s="4" t="s">
        <v>347</v>
      </c>
      <c r="B183" s="6" t="s">
        <v>40</v>
      </c>
      <c r="C183" s="4" t="s">
        <v>127</v>
      </c>
      <c r="D183" s="4">
        <v>99058</v>
      </c>
      <c r="E183" s="4" t="s">
        <v>115</v>
      </c>
      <c r="F183" s="7">
        <v>12</v>
      </c>
      <c r="G183" s="99"/>
      <c r="H183" s="7">
        <f t="shared" si="12"/>
        <v>0</v>
      </c>
      <c r="I183" s="7">
        <f t="shared" si="11"/>
        <v>0</v>
      </c>
    </row>
    <row r="184" spans="1:9" ht="30" x14ac:dyDescent="0.25">
      <c r="A184" s="4" t="s">
        <v>348</v>
      </c>
      <c r="B184" s="6" t="s">
        <v>41</v>
      </c>
      <c r="C184" s="4" t="s">
        <v>128</v>
      </c>
      <c r="D184" s="4" t="s">
        <v>148</v>
      </c>
      <c r="E184" s="4" t="s">
        <v>116</v>
      </c>
      <c r="F184" s="7">
        <v>0.4</v>
      </c>
      <c r="G184" s="99"/>
      <c r="H184" s="7">
        <f t="shared" si="12"/>
        <v>0</v>
      </c>
      <c r="I184" s="7">
        <f t="shared" si="11"/>
        <v>0</v>
      </c>
    </row>
    <row r="185" spans="1:9" ht="60" x14ac:dyDescent="0.25">
      <c r="A185" s="4" t="s">
        <v>349</v>
      </c>
      <c r="B185" s="6" t="s">
        <v>42</v>
      </c>
      <c r="C185" s="4" t="s">
        <v>127</v>
      </c>
      <c r="D185" s="56">
        <v>100973</v>
      </c>
      <c r="E185" s="4" t="s">
        <v>117</v>
      </c>
      <c r="F185" s="7">
        <v>6</v>
      </c>
      <c r="G185" s="99"/>
      <c r="H185" s="7">
        <f t="shared" si="12"/>
        <v>0</v>
      </c>
      <c r="I185" s="7">
        <f t="shared" si="11"/>
        <v>0</v>
      </c>
    </row>
    <row r="186" spans="1:9" ht="45" x14ac:dyDescent="0.25">
      <c r="A186" s="4" t="s">
        <v>350</v>
      </c>
      <c r="B186" s="6" t="s">
        <v>571</v>
      </c>
      <c r="C186" s="4" t="s">
        <v>127</v>
      </c>
      <c r="D186" s="56">
        <v>97914</v>
      </c>
      <c r="E186" s="4" t="s">
        <v>119</v>
      </c>
      <c r="F186" s="7">
        <v>47.4</v>
      </c>
      <c r="G186" s="99"/>
      <c r="H186" s="7">
        <f t="shared" si="12"/>
        <v>0</v>
      </c>
      <c r="I186" s="7">
        <f t="shared" si="11"/>
        <v>0</v>
      </c>
    </row>
    <row r="187" spans="1:9" ht="30" x14ac:dyDescent="0.25">
      <c r="A187" s="4" t="s">
        <v>351</v>
      </c>
      <c r="B187" s="6" t="s">
        <v>43</v>
      </c>
      <c r="C187" s="4" t="s">
        <v>127</v>
      </c>
      <c r="D187" s="56">
        <v>98557</v>
      </c>
      <c r="E187" s="4" t="s">
        <v>116</v>
      </c>
      <c r="F187" s="7">
        <v>61.5</v>
      </c>
      <c r="G187" s="99"/>
      <c r="H187" s="7">
        <f t="shared" si="12"/>
        <v>0</v>
      </c>
      <c r="I187" s="7">
        <f t="shared" si="11"/>
        <v>0</v>
      </c>
    </row>
    <row r="188" spans="1:9" ht="120" x14ac:dyDescent="0.25">
      <c r="A188" s="4" t="s">
        <v>352</v>
      </c>
      <c r="B188" s="6" t="s">
        <v>574</v>
      </c>
      <c r="C188" s="4" t="s">
        <v>519</v>
      </c>
      <c r="D188" s="4" t="s">
        <v>522</v>
      </c>
      <c r="E188" s="4" t="s">
        <v>115</v>
      </c>
      <c r="F188" s="7">
        <v>0.05</v>
      </c>
      <c r="G188" s="99"/>
      <c r="H188" s="7">
        <f t="shared" si="12"/>
        <v>0</v>
      </c>
      <c r="I188" s="7">
        <f t="shared" si="11"/>
        <v>0</v>
      </c>
    </row>
    <row r="189" spans="1:9" ht="30" x14ac:dyDescent="0.25">
      <c r="A189" s="4" t="s">
        <v>580</v>
      </c>
      <c r="B189" s="6" t="s">
        <v>575</v>
      </c>
      <c r="C189" s="4" t="s">
        <v>128</v>
      </c>
      <c r="D189" s="4" t="s">
        <v>141</v>
      </c>
      <c r="E189" s="4" t="s">
        <v>115</v>
      </c>
      <c r="F189" s="7">
        <v>0.08</v>
      </c>
      <c r="G189" s="99"/>
      <c r="H189" s="7">
        <f t="shared" si="12"/>
        <v>0</v>
      </c>
      <c r="I189" s="7">
        <f t="shared" si="11"/>
        <v>0</v>
      </c>
    </row>
    <row r="190" spans="1:9" x14ac:dyDescent="0.25">
      <c r="A190" s="12" t="s">
        <v>353</v>
      </c>
      <c r="B190" s="13" t="s">
        <v>51</v>
      </c>
      <c r="C190" s="12"/>
      <c r="D190" s="12"/>
      <c r="E190" s="12"/>
      <c r="F190" s="14"/>
      <c r="G190" s="14"/>
      <c r="H190" s="14"/>
      <c r="I190" s="15">
        <f>SUM(I191:I215)</f>
        <v>0</v>
      </c>
    </row>
    <row r="191" spans="1:9" ht="60" x14ac:dyDescent="0.25">
      <c r="A191" s="4" t="s">
        <v>354</v>
      </c>
      <c r="B191" s="6" t="s">
        <v>24</v>
      </c>
      <c r="C191" s="4" t="s">
        <v>518</v>
      </c>
      <c r="D191" s="4" t="s">
        <v>142</v>
      </c>
      <c r="E191" s="4" t="s">
        <v>115</v>
      </c>
      <c r="F191" s="7">
        <v>4</v>
      </c>
      <c r="G191" s="99"/>
      <c r="H191" s="7">
        <f t="shared" ref="H191:H215" si="13">ROUND(G191*J$1,2)</f>
        <v>0</v>
      </c>
      <c r="I191" s="7">
        <f t="shared" si="11"/>
        <v>0</v>
      </c>
    </row>
    <row r="192" spans="1:9" ht="30" x14ac:dyDescent="0.25">
      <c r="A192" s="4" t="s">
        <v>355</v>
      </c>
      <c r="B192" s="6" t="s">
        <v>25</v>
      </c>
      <c r="C192" s="4" t="s">
        <v>127</v>
      </c>
      <c r="D192" s="56">
        <v>100344</v>
      </c>
      <c r="E192" s="4" t="s">
        <v>120</v>
      </c>
      <c r="F192" s="7">
        <v>273.73</v>
      </c>
      <c r="G192" s="99"/>
      <c r="H192" s="7">
        <f t="shared" si="13"/>
        <v>0</v>
      </c>
      <c r="I192" s="7">
        <f t="shared" si="11"/>
        <v>0</v>
      </c>
    </row>
    <row r="193" spans="1:9" ht="30" x14ac:dyDescent="0.25">
      <c r="A193" s="4" t="s">
        <v>356</v>
      </c>
      <c r="B193" s="6" t="s">
        <v>26</v>
      </c>
      <c r="C193" s="4" t="s">
        <v>127</v>
      </c>
      <c r="D193" s="56">
        <v>100346</v>
      </c>
      <c r="E193" s="4" t="s">
        <v>120</v>
      </c>
      <c r="F193" s="7">
        <v>757.55</v>
      </c>
      <c r="G193" s="99"/>
      <c r="H193" s="7">
        <f t="shared" si="13"/>
        <v>0</v>
      </c>
      <c r="I193" s="7">
        <f t="shared" si="11"/>
        <v>0</v>
      </c>
    </row>
    <row r="194" spans="1:9" ht="30" x14ac:dyDescent="0.25">
      <c r="A194" s="4" t="s">
        <v>357</v>
      </c>
      <c r="B194" s="6" t="s">
        <v>529</v>
      </c>
      <c r="C194" s="4" t="s">
        <v>143</v>
      </c>
      <c r="D194" s="4" t="s">
        <v>524</v>
      </c>
      <c r="E194" s="4" t="s">
        <v>121</v>
      </c>
      <c r="F194" s="7">
        <v>1.05</v>
      </c>
      <c r="G194" s="99"/>
      <c r="H194" s="7">
        <f t="shared" si="13"/>
        <v>0</v>
      </c>
      <c r="I194" s="7">
        <f t="shared" si="11"/>
        <v>0</v>
      </c>
    </row>
    <row r="195" spans="1:9" ht="45" x14ac:dyDescent="0.25">
      <c r="A195" s="4" t="s">
        <v>358</v>
      </c>
      <c r="B195" s="6" t="s">
        <v>28</v>
      </c>
      <c r="C195" s="4" t="s">
        <v>127</v>
      </c>
      <c r="D195" s="56">
        <v>92916</v>
      </c>
      <c r="E195" s="4" t="s">
        <v>120</v>
      </c>
      <c r="F195" s="7">
        <v>9.99</v>
      </c>
      <c r="G195" s="99"/>
      <c r="H195" s="7">
        <f t="shared" si="13"/>
        <v>0</v>
      </c>
      <c r="I195" s="7">
        <f t="shared" si="11"/>
        <v>0</v>
      </c>
    </row>
    <row r="196" spans="1:9" ht="45" x14ac:dyDescent="0.25">
      <c r="A196" s="4" t="s">
        <v>359</v>
      </c>
      <c r="B196" s="6" t="s">
        <v>29</v>
      </c>
      <c r="C196" s="4" t="s">
        <v>518</v>
      </c>
      <c r="D196" s="4" t="s">
        <v>144</v>
      </c>
      <c r="E196" s="4" t="s">
        <v>118</v>
      </c>
      <c r="F196" s="7">
        <v>3.92</v>
      </c>
      <c r="G196" s="99"/>
      <c r="H196" s="7">
        <f t="shared" si="13"/>
        <v>0</v>
      </c>
      <c r="I196" s="7">
        <f t="shared" si="11"/>
        <v>0</v>
      </c>
    </row>
    <row r="197" spans="1:9" ht="30" x14ac:dyDescent="0.25">
      <c r="A197" s="4" t="s">
        <v>360</v>
      </c>
      <c r="B197" s="6" t="s">
        <v>30</v>
      </c>
      <c r="C197" s="4" t="s">
        <v>518</v>
      </c>
      <c r="D197" s="4" t="s">
        <v>145</v>
      </c>
      <c r="E197" s="4" t="s">
        <v>117</v>
      </c>
      <c r="F197" s="7">
        <v>8</v>
      </c>
      <c r="G197" s="99"/>
      <c r="H197" s="7">
        <f t="shared" si="13"/>
        <v>0</v>
      </c>
      <c r="I197" s="7">
        <f t="shared" si="11"/>
        <v>0</v>
      </c>
    </row>
    <row r="198" spans="1:9" ht="45" x14ac:dyDescent="0.25">
      <c r="A198" s="4" t="s">
        <v>361</v>
      </c>
      <c r="B198" s="6" t="s">
        <v>31</v>
      </c>
      <c r="C198" s="4" t="s">
        <v>127</v>
      </c>
      <c r="D198" s="56">
        <v>100341</v>
      </c>
      <c r="E198" s="4" t="s">
        <v>116</v>
      </c>
      <c r="F198" s="7">
        <v>66</v>
      </c>
      <c r="G198" s="99"/>
      <c r="H198" s="7">
        <f t="shared" si="13"/>
        <v>0</v>
      </c>
      <c r="I198" s="7">
        <f t="shared" si="11"/>
        <v>0</v>
      </c>
    </row>
    <row r="199" spans="1:9" ht="120" x14ac:dyDescent="0.25">
      <c r="A199" s="4" t="s">
        <v>362</v>
      </c>
      <c r="B199" s="6" t="s">
        <v>573</v>
      </c>
      <c r="C199" s="4" t="s">
        <v>519</v>
      </c>
      <c r="D199" s="4" t="s">
        <v>521</v>
      </c>
      <c r="E199" s="4" t="s">
        <v>118</v>
      </c>
      <c r="F199" s="7">
        <v>180</v>
      </c>
      <c r="G199" s="99"/>
      <c r="H199" s="7">
        <f t="shared" si="13"/>
        <v>0</v>
      </c>
      <c r="I199" s="7">
        <f t="shared" si="11"/>
        <v>0</v>
      </c>
    </row>
    <row r="200" spans="1:9" ht="45" x14ac:dyDescent="0.25">
      <c r="A200" s="4" t="s">
        <v>363</v>
      </c>
      <c r="B200" s="6" t="s">
        <v>47</v>
      </c>
      <c r="C200" s="4" t="s">
        <v>146</v>
      </c>
      <c r="D200" s="56">
        <v>5605910</v>
      </c>
      <c r="E200" s="4" t="s">
        <v>115</v>
      </c>
      <c r="F200" s="7">
        <v>12</v>
      </c>
      <c r="G200" s="99"/>
      <c r="H200" s="7">
        <f t="shared" si="13"/>
        <v>0</v>
      </c>
      <c r="I200" s="7">
        <f t="shared" si="11"/>
        <v>0</v>
      </c>
    </row>
    <row r="201" spans="1:9" ht="45" x14ac:dyDescent="0.25">
      <c r="A201" s="4" t="s">
        <v>364</v>
      </c>
      <c r="B201" s="6" t="s">
        <v>48</v>
      </c>
      <c r="C201" s="4" t="s">
        <v>146</v>
      </c>
      <c r="D201" s="56">
        <v>5605881</v>
      </c>
      <c r="E201" s="4" t="s">
        <v>118</v>
      </c>
      <c r="F201" s="7">
        <v>180</v>
      </c>
      <c r="G201" s="99"/>
      <c r="H201" s="7">
        <f t="shared" si="13"/>
        <v>0</v>
      </c>
      <c r="I201" s="7">
        <f t="shared" si="11"/>
        <v>0</v>
      </c>
    </row>
    <row r="202" spans="1:9" ht="60" x14ac:dyDescent="0.25">
      <c r="A202" s="4" t="s">
        <v>365</v>
      </c>
      <c r="B202" s="6" t="s">
        <v>34</v>
      </c>
      <c r="C202" s="4" t="s">
        <v>127</v>
      </c>
      <c r="D202" s="56">
        <v>100726</v>
      </c>
      <c r="E202" s="4" t="s">
        <v>116</v>
      </c>
      <c r="F202" s="7">
        <v>2.64</v>
      </c>
      <c r="G202" s="99"/>
      <c r="H202" s="7">
        <f t="shared" si="13"/>
        <v>0</v>
      </c>
      <c r="I202" s="7">
        <f t="shared" si="11"/>
        <v>0</v>
      </c>
    </row>
    <row r="203" spans="1:9" ht="45" x14ac:dyDescent="0.25">
      <c r="A203" s="4" t="s">
        <v>366</v>
      </c>
      <c r="B203" s="6" t="s">
        <v>35</v>
      </c>
      <c r="C203" s="4" t="s">
        <v>127</v>
      </c>
      <c r="D203" s="56">
        <v>102713</v>
      </c>
      <c r="E203" s="4" t="s">
        <v>116</v>
      </c>
      <c r="F203" s="7">
        <v>5</v>
      </c>
      <c r="G203" s="99"/>
      <c r="H203" s="7">
        <f t="shared" si="13"/>
        <v>0</v>
      </c>
      <c r="I203" s="7">
        <f t="shared" si="11"/>
        <v>0</v>
      </c>
    </row>
    <row r="204" spans="1:9" ht="45" x14ac:dyDescent="0.25">
      <c r="A204" s="4" t="s">
        <v>367</v>
      </c>
      <c r="B204" s="6" t="s">
        <v>36</v>
      </c>
      <c r="C204" s="4" t="s">
        <v>128</v>
      </c>
      <c r="D204" s="4" t="s">
        <v>147</v>
      </c>
      <c r="E204" s="4" t="s">
        <v>117</v>
      </c>
      <c r="F204" s="7">
        <v>6.4</v>
      </c>
      <c r="G204" s="99"/>
      <c r="H204" s="7">
        <f t="shared" si="13"/>
        <v>0</v>
      </c>
      <c r="I204" s="7">
        <f t="shared" si="11"/>
        <v>0</v>
      </c>
    </row>
    <row r="205" spans="1:9" x14ac:dyDescent="0.25">
      <c r="A205" s="4" t="s">
        <v>368</v>
      </c>
      <c r="B205" s="6" t="s">
        <v>37</v>
      </c>
      <c r="C205" s="4" t="s">
        <v>146</v>
      </c>
      <c r="D205" s="56">
        <v>2003614</v>
      </c>
      <c r="E205" s="4" t="s">
        <v>118</v>
      </c>
      <c r="F205" s="7">
        <v>20.399999999999999</v>
      </c>
      <c r="G205" s="99"/>
      <c r="H205" s="7">
        <f t="shared" si="13"/>
        <v>0</v>
      </c>
      <c r="I205" s="7">
        <f t="shared" si="11"/>
        <v>0</v>
      </c>
    </row>
    <row r="206" spans="1:9" x14ac:dyDescent="0.25">
      <c r="A206" s="4" t="s">
        <v>369</v>
      </c>
      <c r="B206" s="6" t="s">
        <v>38</v>
      </c>
      <c r="C206" s="4" t="s">
        <v>127</v>
      </c>
      <c r="D206" s="56">
        <v>102726</v>
      </c>
      <c r="E206" s="4" t="s">
        <v>115</v>
      </c>
      <c r="F206" s="7">
        <v>7</v>
      </c>
      <c r="G206" s="99"/>
      <c r="H206" s="7">
        <f t="shared" si="13"/>
        <v>0</v>
      </c>
      <c r="I206" s="7">
        <f t="shared" si="11"/>
        <v>0</v>
      </c>
    </row>
    <row r="207" spans="1:9" ht="60" x14ac:dyDescent="0.25">
      <c r="A207" s="4" t="s">
        <v>370</v>
      </c>
      <c r="B207" s="6" t="s">
        <v>514</v>
      </c>
      <c r="C207" s="4" t="s">
        <v>143</v>
      </c>
      <c r="D207" s="4" t="s">
        <v>526</v>
      </c>
      <c r="E207" s="4" t="s">
        <v>122</v>
      </c>
      <c r="F207" s="7">
        <v>66</v>
      </c>
      <c r="G207" s="99"/>
      <c r="H207" s="7">
        <f>ROUND(G207*J$2,2)</f>
        <v>0</v>
      </c>
      <c r="I207" s="7">
        <f t="shared" si="11"/>
        <v>0</v>
      </c>
    </row>
    <row r="208" spans="1:9" ht="45" x14ac:dyDescent="0.25">
      <c r="A208" s="4" t="s">
        <v>371</v>
      </c>
      <c r="B208" s="6" t="s">
        <v>39</v>
      </c>
      <c r="C208" s="4" t="s">
        <v>127</v>
      </c>
      <c r="D208" s="56">
        <v>97063</v>
      </c>
      <c r="E208" s="4" t="s">
        <v>116</v>
      </c>
      <c r="F208" s="7">
        <v>66</v>
      </c>
      <c r="G208" s="99"/>
      <c r="H208" s="7">
        <f t="shared" si="13"/>
        <v>0</v>
      </c>
      <c r="I208" s="7">
        <f t="shared" ref="I208:I272" si="14">ROUND(F208*H208,2)</f>
        <v>0</v>
      </c>
    </row>
    <row r="209" spans="1:9" x14ac:dyDescent="0.25">
      <c r="A209" s="4" t="s">
        <v>372</v>
      </c>
      <c r="B209" s="6" t="s">
        <v>40</v>
      </c>
      <c r="C209" s="4" t="s">
        <v>127</v>
      </c>
      <c r="D209" s="4">
        <v>99058</v>
      </c>
      <c r="E209" s="4" t="s">
        <v>115</v>
      </c>
      <c r="F209" s="7">
        <v>14</v>
      </c>
      <c r="G209" s="99"/>
      <c r="H209" s="7">
        <f t="shared" si="13"/>
        <v>0</v>
      </c>
      <c r="I209" s="7">
        <f t="shared" si="14"/>
        <v>0</v>
      </c>
    </row>
    <row r="210" spans="1:9" ht="30" x14ac:dyDescent="0.25">
      <c r="A210" s="4" t="s">
        <v>373</v>
      </c>
      <c r="B210" s="6" t="s">
        <v>41</v>
      </c>
      <c r="C210" s="4" t="s">
        <v>128</v>
      </c>
      <c r="D210" s="4" t="s">
        <v>148</v>
      </c>
      <c r="E210" s="4" t="s">
        <v>116</v>
      </c>
      <c r="F210" s="7">
        <v>0.48</v>
      </c>
      <c r="G210" s="99"/>
      <c r="H210" s="7">
        <f t="shared" si="13"/>
        <v>0</v>
      </c>
      <c r="I210" s="7">
        <f t="shared" si="14"/>
        <v>0</v>
      </c>
    </row>
    <row r="211" spans="1:9" ht="60" x14ac:dyDescent="0.25">
      <c r="A211" s="4" t="s">
        <v>374</v>
      </c>
      <c r="B211" s="6" t="s">
        <v>42</v>
      </c>
      <c r="C211" s="4" t="s">
        <v>127</v>
      </c>
      <c r="D211" s="56">
        <v>100973</v>
      </c>
      <c r="E211" s="4" t="s">
        <v>117</v>
      </c>
      <c r="F211" s="7">
        <v>6.4</v>
      </c>
      <c r="G211" s="99"/>
      <c r="H211" s="7">
        <f t="shared" si="13"/>
        <v>0</v>
      </c>
      <c r="I211" s="7">
        <f t="shared" si="14"/>
        <v>0</v>
      </c>
    </row>
    <row r="212" spans="1:9" ht="45" x14ac:dyDescent="0.25">
      <c r="A212" s="4" t="s">
        <v>375</v>
      </c>
      <c r="B212" s="6" t="s">
        <v>571</v>
      </c>
      <c r="C212" s="4" t="s">
        <v>127</v>
      </c>
      <c r="D212" s="56">
        <v>97914</v>
      </c>
      <c r="E212" s="4" t="s">
        <v>119</v>
      </c>
      <c r="F212" s="7">
        <v>50.56</v>
      </c>
      <c r="G212" s="99"/>
      <c r="H212" s="7">
        <f t="shared" si="13"/>
        <v>0</v>
      </c>
      <c r="I212" s="7">
        <f t="shared" si="14"/>
        <v>0</v>
      </c>
    </row>
    <row r="213" spans="1:9" ht="30" x14ac:dyDescent="0.25">
      <c r="A213" s="4" t="s">
        <v>376</v>
      </c>
      <c r="B213" s="6" t="s">
        <v>43</v>
      </c>
      <c r="C213" s="4" t="s">
        <v>127</v>
      </c>
      <c r="D213" s="56">
        <v>98557</v>
      </c>
      <c r="E213" s="4" t="s">
        <v>116</v>
      </c>
      <c r="F213" s="7">
        <v>66</v>
      </c>
      <c r="G213" s="99"/>
      <c r="H213" s="7">
        <f t="shared" si="13"/>
        <v>0</v>
      </c>
      <c r="I213" s="7">
        <f t="shared" si="14"/>
        <v>0</v>
      </c>
    </row>
    <row r="214" spans="1:9" ht="120" x14ac:dyDescent="0.25">
      <c r="A214" s="4" t="s">
        <v>377</v>
      </c>
      <c r="B214" s="6" t="s">
        <v>574</v>
      </c>
      <c r="C214" s="4" t="s">
        <v>519</v>
      </c>
      <c r="D214" s="4" t="s">
        <v>522</v>
      </c>
      <c r="E214" s="4" t="s">
        <v>115</v>
      </c>
      <c r="F214" s="7">
        <v>0.06</v>
      </c>
      <c r="G214" s="99"/>
      <c r="H214" s="7">
        <f t="shared" si="13"/>
        <v>0</v>
      </c>
      <c r="I214" s="7">
        <f t="shared" si="14"/>
        <v>0</v>
      </c>
    </row>
    <row r="215" spans="1:9" ht="30" x14ac:dyDescent="0.25">
      <c r="A215" s="4" t="s">
        <v>581</v>
      </c>
      <c r="B215" s="6" t="s">
        <v>575</v>
      </c>
      <c r="C215" s="4" t="s">
        <v>128</v>
      </c>
      <c r="D215" s="4" t="s">
        <v>141</v>
      </c>
      <c r="E215" s="4" t="s">
        <v>115</v>
      </c>
      <c r="F215" s="7">
        <v>0.08</v>
      </c>
      <c r="G215" s="99"/>
      <c r="H215" s="7">
        <f t="shared" si="13"/>
        <v>0</v>
      </c>
      <c r="I215" s="7">
        <f t="shared" si="14"/>
        <v>0</v>
      </c>
    </row>
    <row r="216" spans="1:9" x14ac:dyDescent="0.25">
      <c r="A216" s="8" t="s">
        <v>378</v>
      </c>
      <c r="B216" s="9" t="s">
        <v>586</v>
      </c>
      <c r="C216" s="8"/>
      <c r="D216" s="8"/>
      <c r="E216" s="8"/>
      <c r="F216" s="10"/>
      <c r="G216" s="10"/>
      <c r="H216" s="10"/>
      <c r="I216" s="21">
        <f>I217+I243+I267</f>
        <v>0</v>
      </c>
    </row>
    <row r="217" spans="1:9" x14ac:dyDescent="0.25">
      <c r="A217" s="16" t="s">
        <v>379</v>
      </c>
      <c r="B217" s="17" t="s">
        <v>53</v>
      </c>
      <c r="C217" s="16"/>
      <c r="D217" s="16"/>
      <c r="E217" s="16"/>
      <c r="F217" s="18"/>
      <c r="G217" s="18"/>
      <c r="H217" s="18"/>
      <c r="I217" s="18">
        <f>SUM(I218:I242)</f>
        <v>0</v>
      </c>
    </row>
    <row r="218" spans="1:9" ht="75" x14ac:dyDescent="0.25">
      <c r="A218" s="4" t="s">
        <v>380</v>
      </c>
      <c r="B218" s="6" t="s">
        <v>54</v>
      </c>
      <c r="C218" s="4" t="s">
        <v>518</v>
      </c>
      <c r="D218" s="4" t="s">
        <v>149</v>
      </c>
      <c r="E218" s="4" t="s">
        <v>117</v>
      </c>
      <c r="F218" s="7">
        <v>41.91</v>
      </c>
      <c r="G218" s="99"/>
      <c r="H218" s="7">
        <f t="shared" ref="H218:H242" si="15">ROUND(G218*J$1,2)</f>
        <v>0</v>
      </c>
      <c r="I218" s="7">
        <f t="shared" si="14"/>
        <v>0</v>
      </c>
    </row>
    <row r="219" spans="1:9" ht="60" x14ac:dyDescent="0.25">
      <c r="A219" s="4" t="s">
        <v>381</v>
      </c>
      <c r="B219" s="6" t="s">
        <v>55</v>
      </c>
      <c r="C219" s="4" t="s">
        <v>518</v>
      </c>
      <c r="D219" s="4" t="s">
        <v>150</v>
      </c>
      <c r="E219" s="4" t="s">
        <v>117</v>
      </c>
      <c r="F219" s="7">
        <v>14.36</v>
      </c>
      <c r="G219" s="99"/>
      <c r="H219" s="7">
        <f t="shared" si="15"/>
        <v>0</v>
      </c>
      <c r="I219" s="7">
        <f t="shared" si="14"/>
        <v>0</v>
      </c>
    </row>
    <row r="220" spans="1:9" ht="45" x14ac:dyDescent="0.25">
      <c r="A220" s="4" t="s">
        <v>382</v>
      </c>
      <c r="B220" s="6" t="s">
        <v>35</v>
      </c>
      <c r="C220" s="4" t="s">
        <v>127</v>
      </c>
      <c r="D220" s="56">
        <v>102713</v>
      </c>
      <c r="E220" s="4" t="s">
        <v>116</v>
      </c>
      <c r="F220" s="7">
        <v>17.329999999999998</v>
      </c>
      <c r="G220" s="99"/>
      <c r="H220" s="7">
        <f t="shared" si="15"/>
        <v>0</v>
      </c>
      <c r="I220" s="7">
        <f t="shared" si="14"/>
        <v>0</v>
      </c>
    </row>
    <row r="221" spans="1:9" ht="45" x14ac:dyDescent="0.25">
      <c r="A221" s="4" t="s">
        <v>383</v>
      </c>
      <c r="B221" s="6" t="s">
        <v>36</v>
      </c>
      <c r="C221" s="4" t="s">
        <v>128</v>
      </c>
      <c r="D221" s="4" t="s">
        <v>147</v>
      </c>
      <c r="E221" s="4" t="s">
        <v>117</v>
      </c>
      <c r="F221" s="7">
        <v>19.239999999999998</v>
      </c>
      <c r="G221" s="99"/>
      <c r="H221" s="7">
        <f t="shared" si="15"/>
        <v>0</v>
      </c>
      <c r="I221" s="7">
        <f t="shared" si="14"/>
        <v>0</v>
      </c>
    </row>
    <row r="222" spans="1:9" x14ac:dyDescent="0.25">
      <c r="A222" s="4" t="s">
        <v>384</v>
      </c>
      <c r="B222" s="6" t="s">
        <v>38</v>
      </c>
      <c r="C222" s="4" t="s">
        <v>127</v>
      </c>
      <c r="D222" s="56">
        <v>102726</v>
      </c>
      <c r="E222" s="4" t="s">
        <v>115</v>
      </c>
      <c r="F222" s="7">
        <v>38</v>
      </c>
      <c r="G222" s="99"/>
      <c r="H222" s="7">
        <f t="shared" si="15"/>
        <v>0</v>
      </c>
      <c r="I222" s="7">
        <f t="shared" si="14"/>
        <v>0</v>
      </c>
    </row>
    <row r="223" spans="1:9" ht="45" x14ac:dyDescent="0.25">
      <c r="A223" s="4" t="s">
        <v>385</v>
      </c>
      <c r="B223" s="6" t="s">
        <v>56</v>
      </c>
      <c r="C223" s="4" t="s">
        <v>518</v>
      </c>
      <c r="D223" s="4" t="s">
        <v>151</v>
      </c>
      <c r="E223" s="4" t="s">
        <v>117</v>
      </c>
      <c r="F223" s="7">
        <v>1.78</v>
      </c>
      <c r="G223" s="99"/>
      <c r="H223" s="7">
        <f t="shared" si="15"/>
        <v>0</v>
      </c>
      <c r="I223" s="7">
        <f t="shared" si="14"/>
        <v>0</v>
      </c>
    </row>
    <row r="224" spans="1:9" ht="30" x14ac:dyDescent="0.25">
      <c r="A224" s="4" t="s">
        <v>386</v>
      </c>
      <c r="B224" s="6" t="s">
        <v>57</v>
      </c>
      <c r="C224" s="4" t="s">
        <v>127</v>
      </c>
      <c r="D224" s="56">
        <v>103672</v>
      </c>
      <c r="E224" s="4" t="s">
        <v>117</v>
      </c>
      <c r="F224" s="7">
        <v>7.15</v>
      </c>
      <c r="G224" s="99"/>
      <c r="H224" s="7">
        <f t="shared" si="15"/>
        <v>0</v>
      </c>
      <c r="I224" s="7">
        <f t="shared" si="14"/>
        <v>0</v>
      </c>
    </row>
    <row r="225" spans="1:9" ht="45" x14ac:dyDescent="0.25">
      <c r="A225" s="4" t="s">
        <v>387</v>
      </c>
      <c r="B225" s="6" t="s">
        <v>58</v>
      </c>
      <c r="C225" s="4" t="s">
        <v>127</v>
      </c>
      <c r="D225" s="56">
        <v>103675</v>
      </c>
      <c r="E225" s="4" t="s">
        <v>117</v>
      </c>
      <c r="F225" s="7">
        <v>1.26</v>
      </c>
      <c r="G225" s="99"/>
      <c r="H225" s="7">
        <f t="shared" si="15"/>
        <v>0</v>
      </c>
      <c r="I225" s="7">
        <f t="shared" si="14"/>
        <v>0</v>
      </c>
    </row>
    <row r="226" spans="1:9" ht="45" x14ac:dyDescent="0.25">
      <c r="A226" s="4" t="s">
        <v>388</v>
      </c>
      <c r="B226" s="6" t="s">
        <v>59</v>
      </c>
      <c r="C226" s="4" t="s">
        <v>143</v>
      </c>
      <c r="D226" s="4" t="s">
        <v>525</v>
      </c>
      <c r="E226" s="4" t="s">
        <v>123</v>
      </c>
      <c r="F226" s="7">
        <v>7.69</v>
      </c>
      <c r="G226" s="99"/>
      <c r="H226" s="7">
        <f t="shared" si="15"/>
        <v>0</v>
      </c>
      <c r="I226" s="7">
        <f t="shared" si="14"/>
        <v>0</v>
      </c>
    </row>
    <row r="227" spans="1:9" ht="45" x14ac:dyDescent="0.25">
      <c r="A227" s="4" t="s">
        <v>389</v>
      </c>
      <c r="B227" s="6" t="s">
        <v>60</v>
      </c>
      <c r="C227" s="4" t="s">
        <v>127</v>
      </c>
      <c r="D227" s="56">
        <v>92419</v>
      </c>
      <c r="E227" s="4" t="s">
        <v>116</v>
      </c>
      <c r="F227" s="7">
        <v>85.8</v>
      </c>
      <c r="G227" s="99"/>
      <c r="H227" s="7">
        <f t="shared" si="15"/>
        <v>0</v>
      </c>
      <c r="I227" s="7">
        <f t="shared" si="14"/>
        <v>0</v>
      </c>
    </row>
    <row r="228" spans="1:9" ht="45" x14ac:dyDescent="0.25">
      <c r="A228" s="4" t="s">
        <v>390</v>
      </c>
      <c r="B228" s="6" t="s">
        <v>61</v>
      </c>
      <c r="C228" s="4" t="s">
        <v>127</v>
      </c>
      <c r="D228" s="56">
        <v>92456</v>
      </c>
      <c r="E228" s="4" t="s">
        <v>116</v>
      </c>
      <c r="F228" s="7">
        <v>18.899999999999999</v>
      </c>
      <c r="G228" s="99"/>
      <c r="H228" s="7">
        <f t="shared" si="15"/>
        <v>0</v>
      </c>
      <c r="I228" s="7">
        <f t="shared" si="14"/>
        <v>0</v>
      </c>
    </row>
    <row r="229" spans="1:9" ht="45" x14ac:dyDescent="0.25">
      <c r="A229" s="4" t="s">
        <v>391</v>
      </c>
      <c r="B229" s="6" t="s">
        <v>62</v>
      </c>
      <c r="C229" s="4" t="s">
        <v>127</v>
      </c>
      <c r="D229" s="56">
        <v>96542</v>
      </c>
      <c r="E229" s="4" t="s">
        <v>116</v>
      </c>
      <c r="F229" s="7">
        <v>17.82</v>
      </c>
      <c r="G229" s="99"/>
      <c r="H229" s="7">
        <f t="shared" si="15"/>
        <v>0</v>
      </c>
      <c r="I229" s="7">
        <f t="shared" si="14"/>
        <v>0</v>
      </c>
    </row>
    <row r="230" spans="1:9" ht="45" x14ac:dyDescent="0.25">
      <c r="A230" s="4" t="s">
        <v>392</v>
      </c>
      <c r="B230" s="6" t="s">
        <v>63</v>
      </c>
      <c r="C230" s="4" t="s">
        <v>127</v>
      </c>
      <c r="D230" s="56">
        <v>92759</v>
      </c>
      <c r="E230" s="4" t="s">
        <v>120</v>
      </c>
      <c r="F230" s="7">
        <v>22.64</v>
      </c>
      <c r="G230" s="99"/>
      <c r="H230" s="7">
        <f t="shared" si="15"/>
        <v>0</v>
      </c>
      <c r="I230" s="7">
        <f t="shared" si="14"/>
        <v>0</v>
      </c>
    </row>
    <row r="231" spans="1:9" ht="45" x14ac:dyDescent="0.25">
      <c r="A231" s="4" t="s">
        <v>393</v>
      </c>
      <c r="B231" s="6" t="s">
        <v>64</v>
      </c>
      <c r="C231" s="4" t="s">
        <v>127</v>
      </c>
      <c r="D231" s="56">
        <v>92760</v>
      </c>
      <c r="E231" s="4" t="s">
        <v>120</v>
      </c>
      <c r="F231" s="7">
        <v>135.83000000000001</v>
      </c>
      <c r="G231" s="99"/>
      <c r="H231" s="7">
        <f t="shared" si="15"/>
        <v>0</v>
      </c>
      <c r="I231" s="7">
        <f t="shared" si="14"/>
        <v>0</v>
      </c>
    </row>
    <row r="232" spans="1:9" ht="45" x14ac:dyDescent="0.25">
      <c r="A232" s="4" t="s">
        <v>394</v>
      </c>
      <c r="B232" s="6" t="s">
        <v>65</v>
      </c>
      <c r="C232" s="4" t="s">
        <v>127</v>
      </c>
      <c r="D232" s="56">
        <v>92762</v>
      </c>
      <c r="E232" s="4" t="s">
        <v>120</v>
      </c>
      <c r="F232" s="7">
        <v>91.32</v>
      </c>
      <c r="G232" s="99"/>
      <c r="H232" s="7">
        <f t="shared" si="15"/>
        <v>0</v>
      </c>
      <c r="I232" s="7">
        <f t="shared" si="14"/>
        <v>0</v>
      </c>
    </row>
    <row r="233" spans="1:9" ht="45" x14ac:dyDescent="0.25">
      <c r="A233" s="4" t="s">
        <v>395</v>
      </c>
      <c r="B233" s="6" t="s">
        <v>66</v>
      </c>
      <c r="C233" s="4" t="s">
        <v>127</v>
      </c>
      <c r="D233" s="56">
        <v>92763</v>
      </c>
      <c r="E233" s="4" t="s">
        <v>120</v>
      </c>
      <c r="F233" s="7">
        <v>7.61</v>
      </c>
      <c r="G233" s="99"/>
      <c r="H233" s="7">
        <f t="shared" si="15"/>
        <v>0</v>
      </c>
      <c r="I233" s="7">
        <f t="shared" si="14"/>
        <v>0</v>
      </c>
    </row>
    <row r="234" spans="1:9" ht="45" x14ac:dyDescent="0.25">
      <c r="A234" s="4" t="s">
        <v>396</v>
      </c>
      <c r="B234" s="6" t="s">
        <v>67</v>
      </c>
      <c r="C234" s="4" t="s">
        <v>127</v>
      </c>
      <c r="D234" s="56">
        <v>92764</v>
      </c>
      <c r="E234" s="4" t="s">
        <v>120</v>
      </c>
      <c r="F234" s="7">
        <v>17.989999999999998</v>
      </c>
      <c r="G234" s="99"/>
      <c r="H234" s="7">
        <f t="shared" si="15"/>
        <v>0</v>
      </c>
      <c r="I234" s="7">
        <f t="shared" si="14"/>
        <v>0</v>
      </c>
    </row>
    <row r="235" spans="1:9" ht="30" x14ac:dyDescent="0.25">
      <c r="A235" s="4" t="s">
        <v>397</v>
      </c>
      <c r="B235" s="6" t="s">
        <v>68</v>
      </c>
      <c r="C235" s="4" t="s">
        <v>518</v>
      </c>
      <c r="D235" s="4" t="s">
        <v>152</v>
      </c>
      <c r="E235" s="4" t="s">
        <v>120</v>
      </c>
      <c r="F235" s="7">
        <v>28.55</v>
      </c>
      <c r="G235" s="99"/>
      <c r="H235" s="7">
        <f t="shared" si="15"/>
        <v>0</v>
      </c>
      <c r="I235" s="7">
        <f t="shared" si="14"/>
        <v>0</v>
      </c>
    </row>
    <row r="236" spans="1:9" ht="30" x14ac:dyDescent="0.25">
      <c r="A236" s="4" t="s">
        <v>398</v>
      </c>
      <c r="B236" s="6" t="s">
        <v>69</v>
      </c>
      <c r="C236" s="4" t="s">
        <v>127</v>
      </c>
      <c r="D236" s="56">
        <v>96546</v>
      </c>
      <c r="E236" s="4" t="s">
        <v>120</v>
      </c>
      <c r="F236" s="7">
        <v>77.739999999999995</v>
      </c>
      <c r="G236" s="99"/>
      <c r="H236" s="7">
        <f t="shared" si="15"/>
        <v>0</v>
      </c>
      <c r="I236" s="7">
        <f t="shared" si="14"/>
        <v>0</v>
      </c>
    </row>
    <row r="237" spans="1:9" ht="30" x14ac:dyDescent="0.25">
      <c r="A237" s="4" t="s">
        <v>399</v>
      </c>
      <c r="B237" s="6" t="s">
        <v>70</v>
      </c>
      <c r="C237" s="4" t="s">
        <v>518</v>
      </c>
      <c r="D237" s="4" t="s">
        <v>153</v>
      </c>
      <c r="E237" s="4" t="s">
        <v>120</v>
      </c>
      <c r="F237" s="7">
        <v>124.88</v>
      </c>
      <c r="G237" s="99"/>
      <c r="H237" s="7">
        <f t="shared" si="15"/>
        <v>0</v>
      </c>
      <c r="I237" s="7">
        <f t="shared" si="14"/>
        <v>0</v>
      </c>
    </row>
    <row r="238" spans="1:9" ht="30" x14ac:dyDescent="0.25">
      <c r="A238" s="4" t="s">
        <v>400</v>
      </c>
      <c r="B238" s="6" t="s">
        <v>71</v>
      </c>
      <c r="C238" s="4" t="s">
        <v>518</v>
      </c>
      <c r="D238" s="4" t="s">
        <v>154</v>
      </c>
      <c r="E238" s="4" t="s">
        <v>120</v>
      </c>
      <c r="F238" s="7">
        <v>350.76</v>
      </c>
      <c r="G238" s="99"/>
      <c r="H238" s="7">
        <f t="shared" si="15"/>
        <v>0</v>
      </c>
      <c r="I238" s="7">
        <f t="shared" si="14"/>
        <v>0</v>
      </c>
    </row>
    <row r="239" spans="1:9" x14ac:dyDescent="0.25">
      <c r="A239" s="4" t="s">
        <v>401</v>
      </c>
      <c r="B239" s="6" t="s">
        <v>40</v>
      </c>
      <c r="C239" s="4" t="s">
        <v>127</v>
      </c>
      <c r="D239" s="56">
        <v>99058</v>
      </c>
      <c r="E239" s="4" t="s">
        <v>115</v>
      </c>
      <c r="F239" s="7">
        <v>8</v>
      </c>
      <c r="G239" s="99"/>
      <c r="H239" s="7">
        <f t="shared" si="15"/>
        <v>0</v>
      </c>
      <c r="I239" s="7">
        <f t="shared" si="14"/>
        <v>0</v>
      </c>
    </row>
    <row r="240" spans="1:9" ht="60" x14ac:dyDescent="0.25">
      <c r="A240" s="4" t="s">
        <v>402</v>
      </c>
      <c r="B240" s="6" t="s">
        <v>42</v>
      </c>
      <c r="C240" s="4" t="s">
        <v>127</v>
      </c>
      <c r="D240" s="56">
        <v>100973</v>
      </c>
      <c r="E240" s="4" t="s">
        <v>117</v>
      </c>
      <c r="F240" s="7">
        <v>19.239999999999998</v>
      </c>
      <c r="G240" s="99"/>
      <c r="H240" s="7">
        <f t="shared" si="15"/>
        <v>0</v>
      </c>
      <c r="I240" s="7">
        <f t="shared" si="14"/>
        <v>0</v>
      </c>
    </row>
    <row r="241" spans="1:9" ht="45" x14ac:dyDescent="0.25">
      <c r="A241" s="4" t="s">
        <v>403</v>
      </c>
      <c r="B241" s="6" t="s">
        <v>571</v>
      </c>
      <c r="C241" s="4" t="s">
        <v>127</v>
      </c>
      <c r="D241" s="56">
        <v>97914</v>
      </c>
      <c r="E241" s="4" t="s">
        <v>119</v>
      </c>
      <c r="F241" s="7">
        <v>152</v>
      </c>
      <c r="G241" s="99"/>
      <c r="H241" s="7">
        <f t="shared" si="15"/>
        <v>0</v>
      </c>
      <c r="I241" s="7">
        <f t="shared" si="14"/>
        <v>0</v>
      </c>
    </row>
    <row r="242" spans="1:9" ht="30" x14ac:dyDescent="0.25">
      <c r="A242" s="4" t="s">
        <v>404</v>
      </c>
      <c r="B242" s="6" t="s">
        <v>43</v>
      </c>
      <c r="C242" s="4" t="s">
        <v>127</v>
      </c>
      <c r="D242" s="56">
        <v>98557</v>
      </c>
      <c r="E242" s="4" t="s">
        <v>116</v>
      </c>
      <c r="F242" s="7">
        <v>226.72</v>
      </c>
      <c r="G242" s="99"/>
      <c r="H242" s="7">
        <f t="shared" si="15"/>
        <v>0</v>
      </c>
      <c r="I242" s="7">
        <f t="shared" si="14"/>
        <v>0</v>
      </c>
    </row>
    <row r="243" spans="1:9" x14ac:dyDescent="0.25">
      <c r="A243" s="16" t="s">
        <v>405</v>
      </c>
      <c r="B243" s="17" t="s">
        <v>72</v>
      </c>
      <c r="C243" s="16"/>
      <c r="D243" s="16"/>
      <c r="E243" s="16"/>
      <c r="F243" s="18"/>
      <c r="G243" s="18"/>
      <c r="H243" s="18"/>
      <c r="I243" s="18">
        <f>SUM(I244:I266)</f>
        <v>0</v>
      </c>
    </row>
    <row r="244" spans="1:9" ht="75" x14ac:dyDescent="0.25">
      <c r="A244" s="4" t="s">
        <v>406</v>
      </c>
      <c r="B244" s="6" t="s">
        <v>73</v>
      </c>
      <c r="C244" s="4" t="s">
        <v>518</v>
      </c>
      <c r="D244" s="4" t="s">
        <v>155</v>
      </c>
      <c r="E244" s="4" t="s">
        <v>117</v>
      </c>
      <c r="F244" s="7">
        <v>9.6999999999999993</v>
      </c>
      <c r="G244" s="99"/>
      <c r="H244" s="7">
        <f t="shared" ref="H244:H266" si="16">ROUND(G244*J$1,2)</f>
        <v>0</v>
      </c>
      <c r="I244" s="7">
        <f t="shared" si="14"/>
        <v>0</v>
      </c>
    </row>
    <row r="245" spans="1:9" ht="60" x14ac:dyDescent="0.25">
      <c r="A245" s="4" t="s">
        <v>407</v>
      </c>
      <c r="B245" s="6" t="s">
        <v>55</v>
      </c>
      <c r="C245" s="4" t="s">
        <v>518</v>
      </c>
      <c r="D245" s="4" t="s">
        <v>150</v>
      </c>
      <c r="E245" s="4" t="s">
        <v>117</v>
      </c>
      <c r="F245" s="7">
        <v>3.01</v>
      </c>
      <c r="G245" s="99"/>
      <c r="H245" s="7">
        <f t="shared" si="16"/>
        <v>0</v>
      </c>
      <c r="I245" s="7">
        <f t="shared" si="14"/>
        <v>0</v>
      </c>
    </row>
    <row r="246" spans="1:9" ht="45" x14ac:dyDescent="0.25">
      <c r="A246" s="4" t="s">
        <v>408</v>
      </c>
      <c r="B246" s="6" t="s">
        <v>36</v>
      </c>
      <c r="C246" s="4" t="s">
        <v>128</v>
      </c>
      <c r="D246" s="4" t="s">
        <v>147</v>
      </c>
      <c r="E246" s="4" t="s">
        <v>117</v>
      </c>
      <c r="F246" s="7">
        <v>4</v>
      </c>
      <c r="G246" s="99"/>
      <c r="H246" s="7">
        <f t="shared" si="16"/>
        <v>0</v>
      </c>
      <c r="I246" s="7">
        <f t="shared" si="14"/>
        <v>0</v>
      </c>
    </row>
    <row r="247" spans="1:9" x14ac:dyDescent="0.25">
      <c r="A247" s="4" t="s">
        <v>409</v>
      </c>
      <c r="B247" s="6" t="s">
        <v>38</v>
      </c>
      <c r="C247" s="4" t="s">
        <v>127</v>
      </c>
      <c r="D247" s="56">
        <v>102726</v>
      </c>
      <c r="E247" s="4" t="s">
        <v>115</v>
      </c>
      <c r="F247" s="7">
        <v>5</v>
      </c>
      <c r="G247" s="99"/>
      <c r="H247" s="7">
        <f t="shared" si="16"/>
        <v>0</v>
      </c>
      <c r="I247" s="7">
        <f t="shared" si="14"/>
        <v>0</v>
      </c>
    </row>
    <row r="248" spans="1:9" ht="45" x14ac:dyDescent="0.25">
      <c r="A248" s="4" t="s">
        <v>410</v>
      </c>
      <c r="B248" s="6" t="s">
        <v>56</v>
      </c>
      <c r="C248" s="4" t="s">
        <v>518</v>
      </c>
      <c r="D248" s="4" t="s">
        <v>151</v>
      </c>
      <c r="E248" s="4" t="s">
        <v>117</v>
      </c>
      <c r="F248" s="7">
        <v>0.48</v>
      </c>
      <c r="G248" s="99"/>
      <c r="H248" s="7">
        <f t="shared" si="16"/>
        <v>0</v>
      </c>
      <c r="I248" s="7">
        <f t="shared" si="14"/>
        <v>0</v>
      </c>
    </row>
    <row r="249" spans="1:9" ht="30" x14ac:dyDescent="0.25">
      <c r="A249" s="4" t="s">
        <v>411</v>
      </c>
      <c r="B249" s="6" t="s">
        <v>57</v>
      </c>
      <c r="C249" s="4" t="s">
        <v>127</v>
      </c>
      <c r="D249" s="56">
        <v>103672</v>
      </c>
      <c r="E249" s="4" t="s">
        <v>117</v>
      </c>
      <c r="F249" s="7">
        <v>0.72</v>
      </c>
      <c r="G249" s="99"/>
      <c r="H249" s="7">
        <f t="shared" si="16"/>
        <v>0</v>
      </c>
      <c r="I249" s="7">
        <f t="shared" si="14"/>
        <v>0</v>
      </c>
    </row>
    <row r="250" spans="1:9" ht="45" x14ac:dyDescent="0.25">
      <c r="A250" s="4" t="s">
        <v>412</v>
      </c>
      <c r="B250" s="6" t="s">
        <v>58</v>
      </c>
      <c r="C250" s="4" t="s">
        <v>127</v>
      </c>
      <c r="D250" s="56">
        <v>103675</v>
      </c>
      <c r="E250" s="4" t="s">
        <v>117</v>
      </c>
      <c r="F250" s="7">
        <v>0.35</v>
      </c>
      <c r="G250" s="99"/>
      <c r="H250" s="7">
        <f t="shared" si="16"/>
        <v>0</v>
      </c>
      <c r="I250" s="7">
        <f t="shared" si="14"/>
        <v>0</v>
      </c>
    </row>
    <row r="251" spans="1:9" ht="45" x14ac:dyDescent="0.25">
      <c r="A251" s="4" t="s">
        <v>413</v>
      </c>
      <c r="B251" s="6" t="s">
        <v>59</v>
      </c>
      <c r="C251" s="4" t="s">
        <v>143</v>
      </c>
      <c r="D251" s="4" t="s">
        <v>525</v>
      </c>
      <c r="E251" s="4" t="s">
        <v>123</v>
      </c>
      <c r="F251" s="7">
        <v>1.61</v>
      </c>
      <c r="G251" s="99"/>
      <c r="H251" s="7">
        <f t="shared" si="16"/>
        <v>0</v>
      </c>
      <c r="I251" s="7">
        <f t="shared" si="14"/>
        <v>0</v>
      </c>
    </row>
    <row r="252" spans="1:9" ht="45" x14ac:dyDescent="0.25">
      <c r="A252" s="4" t="s">
        <v>414</v>
      </c>
      <c r="B252" s="6" t="s">
        <v>60</v>
      </c>
      <c r="C252" s="4" t="s">
        <v>127</v>
      </c>
      <c r="D252" s="56">
        <v>92419</v>
      </c>
      <c r="E252" s="4" t="s">
        <v>116</v>
      </c>
      <c r="F252" s="7">
        <v>10.8</v>
      </c>
      <c r="G252" s="99"/>
      <c r="H252" s="7">
        <f t="shared" si="16"/>
        <v>0</v>
      </c>
      <c r="I252" s="7">
        <f t="shared" si="14"/>
        <v>0</v>
      </c>
    </row>
    <row r="253" spans="1:9" ht="45" x14ac:dyDescent="0.25">
      <c r="A253" s="4" t="s">
        <v>415</v>
      </c>
      <c r="B253" s="6" t="s">
        <v>61</v>
      </c>
      <c r="C253" s="4" t="s">
        <v>127</v>
      </c>
      <c r="D253" s="56">
        <v>92456</v>
      </c>
      <c r="E253" s="4" t="s">
        <v>116</v>
      </c>
      <c r="F253" s="7">
        <v>5.28</v>
      </c>
      <c r="G253" s="99"/>
      <c r="H253" s="7">
        <f t="shared" si="16"/>
        <v>0</v>
      </c>
      <c r="I253" s="7">
        <f t="shared" si="14"/>
        <v>0</v>
      </c>
    </row>
    <row r="254" spans="1:9" ht="45" x14ac:dyDescent="0.25">
      <c r="A254" s="4" t="s">
        <v>416</v>
      </c>
      <c r="B254" s="6" t="s">
        <v>62</v>
      </c>
      <c r="C254" s="4" t="s">
        <v>127</v>
      </c>
      <c r="D254" s="56">
        <v>96542</v>
      </c>
      <c r="E254" s="4" t="s">
        <v>116</v>
      </c>
      <c r="F254" s="7">
        <v>4.83</v>
      </c>
      <c r="G254" s="99"/>
      <c r="H254" s="7">
        <f t="shared" si="16"/>
        <v>0</v>
      </c>
      <c r="I254" s="7">
        <f t="shared" si="14"/>
        <v>0</v>
      </c>
    </row>
    <row r="255" spans="1:9" ht="45" x14ac:dyDescent="0.25">
      <c r="A255" s="4" t="s">
        <v>417</v>
      </c>
      <c r="B255" s="6" t="s">
        <v>63</v>
      </c>
      <c r="C255" s="4" t="s">
        <v>127</v>
      </c>
      <c r="D255" s="56">
        <v>92759</v>
      </c>
      <c r="E255" s="4" t="s">
        <v>120</v>
      </c>
      <c r="F255" s="7">
        <v>0.95</v>
      </c>
      <c r="G255" s="99"/>
      <c r="H255" s="7">
        <f t="shared" si="16"/>
        <v>0</v>
      </c>
      <c r="I255" s="7">
        <f t="shared" si="14"/>
        <v>0</v>
      </c>
    </row>
    <row r="256" spans="1:9" ht="45" x14ac:dyDescent="0.25">
      <c r="A256" s="4" t="s">
        <v>418</v>
      </c>
      <c r="B256" s="6" t="s">
        <v>64</v>
      </c>
      <c r="C256" s="4" t="s">
        <v>127</v>
      </c>
      <c r="D256" s="56">
        <v>92760</v>
      </c>
      <c r="E256" s="4" t="s">
        <v>120</v>
      </c>
      <c r="F256" s="7">
        <v>17.2</v>
      </c>
      <c r="G256" s="99"/>
      <c r="H256" s="7">
        <f t="shared" si="16"/>
        <v>0</v>
      </c>
      <c r="I256" s="7">
        <f t="shared" si="14"/>
        <v>0</v>
      </c>
    </row>
    <row r="257" spans="1:9" ht="45" x14ac:dyDescent="0.25">
      <c r="A257" s="4" t="s">
        <v>419</v>
      </c>
      <c r="B257" s="6" t="s">
        <v>65</v>
      </c>
      <c r="C257" s="4" t="s">
        <v>127</v>
      </c>
      <c r="D257" s="56">
        <v>92762</v>
      </c>
      <c r="E257" s="4" t="s">
        <v>120</v>
      </c>
      <c r="F257" s="7">
        <v>24.68</v>
      </c>
      <c r="G257" s="99"/>
      <c r="H257" s="7">
        <f t="shared" si="16"/>
        <v>0</v>
      </c>
      <c r="I257" s="7">
        <f t="shared" si="14"/>
        <v>0</v>
      </c>
    </row>
    <row r="258" spans="1:9" ht="45" x14ac:dyDescent="0.25">
      <c r="A258" s="4" t="s">
        <v>420</v>
      </c>
      <c r="B258" s="6" t="s">
        <v>66</v>
      </c>
      <c r="C258" s="4" t="s">
        <v>127</v>
      </c>
      <c r="D258" s="56">
        <v>92763</v>
      </c>
      <c r="E258" s="4" t="s">
        <v>120</v>
      </c>
      <c r="F258" s="7">
        <v>15.6</v>
      </c>
      <c r="G258" s="99"/>
      <c r="H258" s="7">
        <f t="shared" si="16"/>
        <v>0</v>
      </c>
      <c r="I258" s="7">
        <f t="shared" si="14"/>
        <v>0</v>
      </c>
    </row>
    <row r="259" spans="1:9" ht="30" x14ac:dyDescent="0.25">
      <c r="A259" s="4" t="s">
        <v>421</v>
      </c>
      <c r="B259" s="6" t="s">
        <v>68</v>
      </c>
      <c r="C259" s="4" t="s">
        <v>518</v>
      </c>
      <c r="D259" s="4" t="s">
        <v>152</v>
      </c>
      <c r="E259" s="4" t="s">
        <v>120</v>
      </c>
      <c r="F259" s="7">
        <v>8.32</v>
      </c>
      <c r="G259" s="99"/>
      <c r="H259" s="7">
        <f t="shared" si="16"/>
        <v>0</v>
      </c>
      <c r="I259" s="7">
        <f t="shared" si="14"/>
        <v>0</v>
      </c>
    </row>
    <row r="260" spans="1:9" ht="30" x14ac:dyDescent="0.25">
      <c r="A260" s="4" t="s">
        <v>422</v>
      </c>
      <c r="B260" s="6" t="s">
        <v>69</v>
      </c>
      <c r="C260" s="4" t="s">
        <v>127</v>
      </c>
      <c r="D260" s="56">
        <v>96546</v>
      </c>
      <c r="E260" s="4" t="s">
        <v>120</v>
      </c>
      <c r="F260" s="7">
        <v>21.72</v>
      </c>
      <c r="G260" s="99"/>
      <c r="H260" s="7">
        <f t="shared" si="16"/>
        <v>0</v>
      </c>
      <c r="I260" s="7">
        <f t="shared" si="14"/>
        <v>0</v>
      </c>
    </row>
    <row r="261" spans="1:9" ht="30" x14ac:dyDescent="0.25">
      <c r="A261" s="4" t="s">
        <v>423</v>
      </c>
      <c r="B261" s="6" t="s">
        <v>70</v>
      </c>
      <c r="C261" s="4" t="s">
        <v>518</v>
      </c>
      <c r="D261" s="4" t="s">
        <v>153</v>
      </c>
      <c r="E261" s="4" t="s">
        <v>120</v>
      </c>
      <c r="F261" s="7">
        <v>26.43</v>
      </c>
      <c r="G261" s="99"/>
      <c r="H261" s="7">
        <f t="shared" si="16"/>
        <v>0</v>
      </c>
      <c r="I261" s="7">
        <f t="shared" si="14"/>
        <v>0</v>
      </c>
    </row>
    <row r="262" spans="1:9" ht="30" x14ac:dyDescent="0.25">
      <c r="A262" s="4" t="s">
        <v>424</v>
      </c>
      <c r="B262" s="6" t="s">
        <v>71</v>
      </c>
      <c r="C262" s="4" t="s">
        <v>518</v>
      </c>
      <c r="D262" s="4" t="s">
        <v>154</v>
      </c>
      <c r="E262" s="4" t="s">
        <v>120</v>
      </c>
      <c r="F262" s="7">
        <v>71.099999999999994</v>
      </c>
      <c r="G262" s="99"/>
      <c r="H262" s="7">
        <f t="shared" si="16"/>
        <v>0</v>
      </c>
      <c r="I262" s="7">
        <f t="shared" si="14"/>
        <v>0</v>
      </c>
    </row>
    <row r="263" spans="1:9" x14ac:dyDescent="0.25">
      <c r="A263" s="4" t="s">
        <v>425</v>
      </c>
      <c r="B263" s="6" t="s">
        <v>40</v>
      </c>
      <c r="C263" s="4" t="s">
        <v>127</v>
      </c>
      <c r="D263" s="56">
        <v>99058</v>
      </c>
      <c r="E263" s="4" t="s">
        <v>115</v>
      </c>
      <c r="F263" s="7">
        <v>2</v>
      </c>
      <c r="G263" s="99"/>
      <c r="H263" s="7">
        <f t="shared" si="16"/>
        <v>0</v>
      </c>
      <c r="I263" s="7">
        <f t="shared" si="14"/>
        <v>0</v>
      </c>
    </row>
    <row r="264" spans="1:9" ht="60" x14ac:dyDescent="0.25">
      <c r="A264" s="4" t="s">
        <v>426</v>
      </c>
      <c r="B264" s="6" t="s">
        <v>42</v>
      </c>
      <c r="C264" s="4" t="s">
        <v>127</v>
      </c>
      <c r="D264" s="4">
        <v>100973</v>
      </c>
      <c r="E264" s="4" t="s">
        <v>117</v>
      </c>
      <c r="F264" s="7">
        <v>4</v>
      </c>
      <c r="G264" s="99"/>
      <c r="H264" s="7">
        <f t="shared" si="16"/>
        <v>0</v>
      </c>
      <c r="I264" s="7">
        <f t="shared" si="14"/>
        <v>0</v>
      </c>
    </row>
    <row r="265" spans="1:9" ht="45" x14ac:dyDescent="0.25">
      <c r="A265" s="4" t="s">
        <v>427</v>
      </c>
      <c r="B265" s="6" t="s">
        <v>571</v>
      </c>
      <c r="C265" s="4" t="s">
        <v>127</v>
      </c>
      <c r="D265" s="4">
        <v>97914</v>
      </c>
      <c r="E265" s="4" t="s">
        <v>119</v>
      </c>
      <c r="F265" s="7">
        <v>31.6</v>
      </c>
      <c r="G265" s="99"/>
      <c r="H265" s="7">
        <f t="shared" si="16"/>
        <v>0</v>
      </c>
      <c r="I265" s="7">
        <f t="shared" si="14"/>
        <v>0</v>
      </c>
    </row>
    <row r="266" spans="1:9" ht="30" x14ac:dyDescent="0.25">
      <c r="A266" s="4" t="s">
        <v>428</v>
      </c>
      <c r="B266" s="6" t="s">
        <v>43</v>
      </c>
      <c r="C266" s="4" t="s">
        <v>127</v>
      </c>
      <c r="D266" s="56">
        <v>98557</v>
      </c>
      <c r="E266" s="4" t="s">
        <v>116</v>
      </c>
      <c r="F266" s="7">
        <v>42.4</v>
      </c>
      <c r="G266" s="99"/>
      <c r="H266" s="7">
        <f t="shared" si="16"/>
        <v>0</v>
      </c>
      <c r="I266" s="7">
        <f t="shared" si="14"/>
        <v>0</v>
      </c>
    </row>
    <row r="267" spans="1:9" x14ac:dyDescent="0.25">
      <c r="A267" s="16" t="s">
        <v>429</v>
      </c>
      <c r="B267" s="17" t="s">
        <v>74</v>
      </c>
      <c r="C267" s="16"/>
      <c r="D267" s="16"/>
      <c r="E267" s="16"/>
      <c r="F267" s="18"/>
      <c r="G267" s="18"/>
      <c r="H267" s="18"/>
      <c r="I267" s="15">
        <f>SUM(I268:I289)</f>
        <v>0</v>
      </c>
    </row>
    <row r="268" spans="1:9" ht="75" x14ac:dyDescent="0.25">
      <c r="A268" s="4" t="s">
        <v>430</v>
      </c>
      <c r="B268" s="6" t="s">
        <v>75</v>
      </c>
      <c r="C268" s="4" t="s">
        <v>518</v>
      </c>
      <c r="D268" s="4" t="s">
        <v>156</v>
      </c>
      <c r="E268" s="4" t="s">
        <v>117</v>
      </c>
      <c r="F268" s="7">
        <v>12.81</v>
      </c>
      <c r="G268" s="99"/>
      <c r="H268" s="7">
        <f t="shared" ref="H268:H289" si="17">ROUND(G268*J$1,2)</f>
        <v>0</v>
      </c>
      <c r="I268" s="7">
        <f t="shared" si="14"/>
        <v>0</v>
      </c>
    </row>
    <row r="269" spans="1:9" ht="60" x14ac:dyDescent="0.25">
      <c r="A269" s="4" t="s">
        <v>431</v>
      </c>
      <c r="B269" s="6" t="s">
        <v>55</v>
      </c>
      <c r="C269" s="4" t="s">
        <v>518</v>
      </c>
      <c r="D269" s="4" t="s">
        <v>150</v>
      </c>
      <c r="E269" s="4" t="s">
        <v>117</v>
      </c>
      <c r="F269" s="7">
        <v>4.5199999999999996</v>
      </c>
      <c r="G269" s="99"/>
      <c r="H269" s="7">
        <f t="shared" si="17"/>
        <v>0</v>
      </c>
      <c r="I269" s="7">
        <f t="shared" si="14"/>
        <v>0</v>
      </c>
    </row>
    <row r="270" spans="1:9" ht="45" x14ac:dyDescent="0.25">
      <c r="A270" s="4" t="s">
        <v>432</v>
      </c>
      <c r="B270" s="6" t="s">
        <v>36</v>
      </c>
      <c r="C270" s="4" t="s">
        <v>128</v>
      </c>
      <c r="D270" s="4" t="s">
        <v>147</v>
      </c>
      <c r="E270" s="4" t="s">
        <v>117</v>
      </c>
      <c r="F270" s="7">
        <v>6</v>
      </c>
      <c r="G270" s="99"/>
      <c r="H270" s="7">
        <f t="shared" si="17"/>
        <v>0</v>
      </c>
      <c r="I270" s="7">
        <f t="shared" si="14"/>
        <v>0</v>
      </c>
    </row>
    <row r="271" spans="1:9" x14ac:dyDescent="0.25">
      <c r="A271" s="4" t="s">
        <v>433</v>
      </c>
      <c r="B271" s="6" t="s">
        <v>38</v>
      </c>
      <c r="C271" s="4" t="s">
        <v>127</v>
      </c>
      <c r="D271" s="56">
        <v>102726</v>
      </c>
      <c r="E271" s="4" t="s">
        <v>115</v>
      </c>
      <c r="F271" s="7">
        <v>10</v>
      </c>
      <c r="G271" s="99"/>
      <c r="H271" s="7">
        <f t="shared" si="17"/>
        <v>0</v>
      </c>
      <c r="I271" s="7">
        <f t="shared" si="14"/>
        <v>0</v>
      </c>
    </row>
    <row r="272" spans="1:9" ht="45" x14ac:dyDescent="0.25">
      <c r="A272" s="4" t="s">
        <v>434</v>
      </c>
      <c r="B272" s="6" t="s">
        <v>56</v>
      </c>
      <c r="C272" s="4" t="s">
        <v>518</v>
      </c>
      <c r="D272" s="4" t="s">
        <v>151</v>
      </c>
      <c r="E272" s="4" t="s">
        <v>117</v>
      </c>
      <c r="F272" s="7">
        <v>0.48</v>
      </c>
      <c r="G272" s="99"/>
      <c r="H272" s="7">
        <f t="shared" si="17"/>
        <v>0</v>
      </c>
      <c r="I272" s="7">
        <f t="shared" si="14"/>
        <v>0</v>
      </c>
    </row>
    <row r="273" spans="1:9" ht="30" x14ac:dyDescent="0.25">
      <c r="A273" s="4" t="s">
        <v>435</v>
      </c>
      <c r="B273" s="6" t="s">
        <v>57</v>
      </c>
      <c r="C273" s="4" t="s">
        <v>127</v>
      </c>
      <c r="D273" s="56">
        <v>103672</v>
      </c>
      <c r="E273" s="4" t="s">
        <v>117</v>
      </c>
      <c r="F273" s="7">
        <v>2.25</v>
      </c>
      <c r="G273" s="99"/>
      <c r="H273" s="7">
        <f t="shared" si="17"/>
        <v>0</v>
      </c>
      <c r="I273" s="7">
        <f t="shared" ref="I273:I336" si="18">ROUND(F273*H273,2)</f>
        <v>0</v>
      </c>
    </row>
    <row r="274" spans="1:9" ht="45" x14ac:dyDescent="0.25">
      <c r="A274" s="4" t="s">
        <v>436</v>
      </c>
      <c r="B274" s="6" t="s">
        <v>58</v>
      </c>
      <c r="C274" s="4" t="s">
        <v>127</v>
      </c>
      <c r="D274" s="56">
        <v>103675</v>
      </c>
      <c r="E274" s="4" t="s">
        <v>117</v>
      </c>
      <c r="F274" s="7">
        <v>0.34</v>
      </c>
      <c r="G274" s="99"/>
      <c r="H274" s="7">
        <f t="shared" si="17"/>
        <v>0</v>
      </c>
      <c r="I274" s="7">
        <f t="shared" si="18"/>
        <v>0</v>
      </c>
    </row>
    <row r="275" spans="1:9" ht="45" x14ac:dyDescent="0.25">
      <c r="A275" s="4" t="s">
        <v>437</v>
      </c>
      <c r="B275" s="6" t="s">
        <v>59</v>
      </c>
      <c r="C275" s="4" t="s">
        <v>143</v>
      </c>
      <c r="D275" s="4" t="s">
        <v>525</v>
      </c>
      <c r="E275" s="4" t="s">
        <v>123</v>
      </c>
      <c r="F275" s="7">
        <v>2.42</v>
      </c>
      <c r="G275" s="99"/>
      <c r="H275" s="7">
        <f t="shared" si="17"/>
        <v>0</v>
      </c>
      <c r="I275" s="7">
        <f t="shared" si="18"/>
        <v>0</v>
      </c>
    </row>
    <row r="276" spans="1:9" ht="45" x14ac:dyDescent="0.25">
      <c r="A276" s="4" t="s">
        <v>438</v>
      </c>
      <c r="B276" s="6" t="s">
        <v>60</v>
      </c>
      <c r="C276" s="4" t="s">
        <v>127</v>
      </c>
      <c r="D276" s="56">
        <v>92419</v>
      </c>
      <c r="E276" s="4" t="s">
        <v>116</v>
      </c>
      <c r="F276" s="7">
        <v>25.2</v>
      </c>
      <c r="G276" s="99"/>
      <c r="H276" s="7">
        <f t="shared" si="17"/>
        <v>0</v>
      </c>
      <c r="I276" s="7">
        <f t="shared" si="18"/>
        <v>0</v>
      </c>
    </row>
    <row r="277" spans="1:9" ht="45" x14ac:dyDescent="0.25">
      <c r="A277" s="4" t="s">
        <v>439</v>
      </c>
      <c r="B277" s="6" t="s">
        <v>61</v>
      </c>
      <c r="C277" s="4" t="s">
        <v>127</v>
      </c>
      <c r="D277" s="56">
        <v>92456</v>
      </c>
      <c r="E277" s="4" t="s">
        <v>116</v>
      </c>
      <c r="F277" s="7">
        <v>5.0999999999999996</v>
      </c>
      <c r="G277" s="99"/>
      <c r="H277" s="7">
        <f t="shared" si="17"/>
        <v>0</v>
      </c>
      <c r="I277" s="7">
        <f t="shared" si="18"/>
        <v>0</v>
      </c>
    </row>
    <row r="278" spans="1:9" ht="45" x14ac:dyDescent="0.25">
      <c r="A278" s="4" t="s">
        <v>440</v>
      </c>
      <c r="B278" s="6" t="s">
        <v>62</v>
      </c>
      <c r="C278" s="4" t="s">
        <v>127</v>
      </c>
      <c r="D278" s="56">
        <v>96542</v>
      </c>
      <c r="E278" s="4" t="s">
        <v>116</v>
      </c>
      <c r="F278" s="7">
        <v>4.8</v>
      </c>
      <c r="G278" s="99"/>
      <c r="H278" s="7">
        <f t="shared" si="17"/>
        <v>0</v>
      </c>
      <c r="I278" s="7">
        <f t="shared" si="18"/>
        <v>0</v>
      </c>
    </row>
    <row r="279" spans="1:9" ht="45" x14ac:dyDescent="0.25">
      <c r="A279" s="4" t="s">
        <v>441</v>
      </c>
      <c r="B279" s="6" t="s">
        <v>64</v>
      </c>
      <c r="C279" s="4" t="s">
        <v>127</v>
      </c>
      <c r="D279" s="56">
        <v>92760</v>
      </c>
      <c r="E279" s="4" t="s">
        <v>120</v>
      </c>
      <c r="F279" s="7">
        <v>41.16</v>
      </c>
      <c r="G279" s="99"/>
      <c r="H279" s="7">
        <f t="shared" si="17"/>
        <v>0</v>
      </c>
      <c r="I279" s="7">
        <f t="shared" si="18"/>
        <v>0</v>
      </c>
    </row>
    <row r="280" spans="1:9" ht="45" x14ac:dyDescent="0.25">
      <c r="A280" s="4" t="s">
        <v>442</v>
      </c>
      <c r="B280" s="6" t="s">
        <v>66</v>
      </c>
      <c r="C280" s="4" t="s">
        <v>127</v>
      </c>
      <c r="D280" s="56">
        <v>92763</v>
      </c>
      <c r="E280" s="4" t="s">
        <v>120</v>
      </c>
      <c r="F280" s="7">
        <v>8.3800000000000008</v>
      </c>
      <c r="G280" s="99"/>
      <c r="H280" s="7">
        <f t="shared" si="17"/>
        <v>0</v>
      </c>
      <c r="I280" s="7">
        <f t="shared" si="18"/>
        <v>0</v>
      </c>
    </row>
    <row r="281" spans="1:9" ht="45" x14ac:dyDescent="0.25">
      <c r="A281" s="4" t="s">
        <v>443</v>
      </c>
      <c r="B281" s="6" t="s">
        <v>67</v>
      </c>
      <c r="C281" s="4" t="s">
        <v>127</v>
      </c>
      <c r="D281" s="56">
        <v>92764</v>
      </c>
      <c r="E281" s="4" t="s">
        <v>120</v>
      </c>
      <c r="F281" s="7">
        <v>22.57</v>
      </c>
      <c r="G281" s="99"/>
      <c r="H281" s="7">
        <f t="shared" si="17"/>
        <v>0</v>
      </c>
      <c r="I281" s="7">
        <f t="shared" si="18"/>
        <v>0</v>
      </c>
    </row>
    <row r="282" spans="1:9" ht="30" x14ac:dyDescent="0.25">
      <c r="A282" s="4" t="s">
        <v>444</v>
      </c>
      <c r="B282" s="6" t="s">
        <v>68</v>
      </c>
      <c r="C282" s="4" t="s">
        <v>518</v>
      </c>
      <c r="D282" s="4" t="s">
        <v>152</v>
      </c>
      <c r="E282" s="4" t="s">
        <v>120</v>
      </c>
      <c r="F282" s="7">
        <v>7.62</v>
      </c>
      <c r="G282" s="99"/>
      <c r="H282" s="7">
        <f t="shared" si="17"/>
        <v>0</v>
      </c>
      <c r="I282" s="7">
        <f t="shared" si="18"/>
        <v>0</v>
      </c>
    </row>
    <row r="283" spans="1:9" ht="30" x14ac:dyDescent="0.25">
      <c r="A283" s="4" t="s">
        <v>445</v>
      </c>
      <c r="B283" s="6" t="s">
        <v>69</v>
      </c>
      <c r="C283" s="4" t="s">
        <v>127</v>
      </c>
      <c r="D283" s="56">
        <v>96546</v>
      </c>
      <c r="E283" s="4" t="s">
        <v>120</v>
      </c>
      <c r="F283" s="7">
        <v>20.98</v>
      </c>
      <c r="G283" s="99"/>
      <c r="H283" s="7">
        <f t="shared" si="17"/>
        <v>0</v>
      </c>
      <c r="I283" s="7">
        <f t="shared" si="18"/>
        <v>0</v>
      </c>
    </row>
    <row r="284" spans="1:9" ht="30" x14ac:dyDescent="0.25">
      <c r="A284" s="4" t="s">
        <v>446</v>
      </c>
      <c r="B284" s="6" t="s">
        <v>70</v>
      </c>
      <c r="C284" s="4" t="s">
        <v>518</v>
      </c>
      <c r="D284" s="4" t="s">
        <v>153</v>
      </c>
      <c r="E284" s="4" t="s">
        <v>120</v>
      </c>
      <c r="F284" s="7">
        <v>39.07</v>
      </c>
      <c r="G284" s="99"/>
      <c r="H284" s="7">
        <f t="shared" si="17"/>
        <v>0</v>
      </c>
      <c r="I284" s="7">
        <f t="shared" si="18"/>
        <v>0</v>
      </c>
    </row>
    <row r="285" spans="1:9" ht="30" x14ac:dyDescent="0.25">
      <c r="A285" s="4" t="s">
        <v>447</v>
      </c>
      <c r="B285" s="6" t="s">
        <v>71</v>
      </c>
      <c r="C285" s="4" t="s">
        <v>518</v>
      </c>
      <c r="D285" s="4" t="s">
        <v>154</v>
      </c>
      <c r="E285" s="4" t="s">
        <v>120</v>
      </c>
      <c r="F285" s="7">
        <v>110.6</v>
      </c>
      <c r="G285" s="99"/>
      <c r="H285" s="7">
        <f t="shared" si="17"/>
        <v>0</v>
      </c>
      <c r="I285" s="7">
        <f t="shared" si="18"/>
        <v>0</v>
      </c>
    </row>
    <row r="286" spans="1:9" x14ac:dyDescent="0.25">
      <c r="A286" s="4" t="s">
        <v>448</v>
      </c>
      <c r="B286" s="6" t="s">
        <v>40</v>
      </c>
      <c r="C286" s="4" t="s">
        <v>127</v>
      </c>
      <c r="D286" s="56">
        <v>99058</v>
      </c>
      <c r="E286" s="4" t="s">
        <v>115</v>
      </c>
      <c r="F286" s="7">
        <v>2</v>
      </c>
      <c r="G286" s="99"/>
      <c r="H286" s="7">
        <f t="shared" si="17"/>
        <v>0</v>
      </c>
      <c r="I286" s="7">
        <f t="shared" si="18"/>
        <v>0</v>
      </c>
    </row>
    <row r="287" spans="1:9" ht="60" x14ac:dyDescent="0.25">
      <c r="A287" s="4" t="s">
        <v>449</v>
      </c>
      <c r="B287" s="6" t="s">
        <v>42</v>
      </c>
      <c r="C287" s="4" t="s">
        <v>127</v>
      </c>
      <c r="D287" s="56">
        <v>100973</v>
      </c>
      <c r="E287" s="4" t="s">
        <v>117</v>
      </c>
      <c r="F287" s="7">
        <v>6</v>
      </c>
      <c r="G287" s="99"/>
      <c r="H287" s="7">
        <f t="shared" si="17"/>
        <v>0</v>
      </c>
      <c r="I287" s="7">
        <f t="shared" si="18"/>
        <v>0</v>
      </c>
    </row>
    <row r="288" spans="1:9" ht="45" x14ac:dyDescent="0.25">
      <c r="A288" s="4" t="s">
        <v>450</v>
      </c>
      <c r="B288" s="6" t="s">
        <v>571</v>
      </c>
      <c r="C288" s="4" t="s">
        <v>127</v>
      </c>
      <c r="D288" s="56">
        <v>97914</v>
      </c>
      <c r="E288" s="4" t="s">
        <v>119</v>
      </c>
      <c r="F288" s="7">
        <v>47.4</v>
      </c>
      <c r="G288" s="99"/>
      <c r="H288" s="7">
        <f t="shared" si="17"/>
        <v>0</v>
      </c>
      <c r="I288" s="7">
        <f t="shared" si="18"/>
        <v>0</v>
      </c>
    </row>
    <row r="289" spans="1:9" ht="30" x14ac:dyDescent="0.25">
      <c r="A289" s="4" t="s">
        <v>451</v>
      </c>
      <c r="B289" s="6" t="s">
        <v>43</v>
      </c>
      <c r="C289" s="4" t="s">
        <v>127</v>
      </c>
      <c r="D289" s="56">
        <v>98557</v>
      </c>
      <c r="E289" s="4" t="s">
        <v>116</v>
      </c>
      <c r="F289" s="7">
        <v>70.8</v>
      </c>
      <c r="G289" s="99"/>
      <c r="H289" s="7">
        <f t="shared" si="17"/>
        <v>0</v>
      </c>
      <c r="I289" s="7">
        <f t="shared" si="18"/>
        <v>0</v>
      </c>
    </row>
    <row r="290" spans="1:9" ht="30" x14ac:dyDescent="0.25">
      <c r="A290" s="8" t="s">
        <v>452</v>
      </c>
      <c r="B290" s="9" t="s">
        <v>562</v>
      </c>
      <c r="C290" s="8"/>
      <c r="D290" s="8"/>
      <c r="E290" s="8"/>
      <c r="F290" s="10"/>
      <c r="G290" s="10"/>
      <c r="H290" s="10"/>
      <c r="I290" s="21">
        <f>I291</f>
        <v>0</v>
      </c>
    </row>
    <row r="291" spans="1:9" ht="30" x14ac:dyDescent="0.25">
      <c r="A291" s="4" t="s">
        <v>453</v>
      </c>
      <c r="B291" s="6" t="s">
        <v>77</v>
      </c>
      <c r="C291" s="4" t="s">
        <v>127</v>
      </c>
      <c r="D291" s="56">
        <v>103946</v>
      </c>
      <c r="E291" s="4" t="s">
        <v>116</v>
      </c>
      <c r="F291" s="7">
        <v>2432</v>
      </c>
      <c r="G291" s="99"/>
      <c r="H291" s="7">
        <f>ROUND(G291*J$1,2)</f>
        <v>0</v>
      </c>
      <c r="I291" s="7">
        <f t="shared" si="18"/>
        <v>0</v>
      </c>
    </row>
    <row r="292" spans="1:9" x14ac:dyDescent="0.25">
      <c r="A292" s="8" t="s">
        <v>454</v>
      </c>
      <c r="B292" s="9" t="s">
        <v>561</v>
      </c>
      <c r="C292" s="8"/>
      <c r="D292" s="8"/>
      <c r="E292" s="8"/>
      <c r="F292" s="10"/>
      <c r="G292" s="10"/>
      <c r="H292" s="10"/>
      <c r="I292" s="10">
        <f>SUM(I293:I306)</f>
        <v>0</v>
      </c>
    </row>
    <row r="293" spans="1:9" x14ac:dyDescent="0.25">
      <c r="A293" s="4" t="s">
        <v>455</v>
      </c>
      <c r="B293" s="6" t="s">
        <v>79</v>
      </c>
      <c r="C293" s="4" t="s">
        <v>127</v>
      </c>
      <c r="D293" s="56">
        <v>99063</v>
      </c>
      <c r="E293" s="4" t="s">
        <v>118</v>
      </c>
      <c r="F293" s="7">
        <v>454.13</v>
      </c>
      <c r="G293" s="99"/>
      <c r="H293" s="7">
        <f t="shared" ref="H293:H306" si="19">ROUND(G293*J$1,2)</f>
        <v>0</v>
      </c>
      <c r="I293" s="7">
        <f t="shared" si="18"/>
        <v>0</v>
      </c>
    </row>
    <row r="294" spans="1:9" ht="30" x14ac:dyDescent="0.25">
      <c r="A294" s="4" t="s">
        <v>456</v>
      </c>
      <c r="B294" s="6" t="s">
        <v>80</v>
      </c>
      <c r="C294" s="4" t="s">
        <v>127</v>
      </c>
      <c r="D294" s="56">
        <v>93358</v>
      </c>
      <c r="E294" s="4" t="s">
        <v>117</v>
      </c>
      <c r="F294" s="7">
        <v>64.900000000000006</v>
      </c>
      <c r="G294" s="99"/>
      <c r="H294" s="7">
        <f t="shared" si="19"/>
        <v>0</v>
      </c>
      <c r="I294" s="7">
        <f t="shared" si="18"/>
        <v>0</v>
      </c>
    </row>
    <row r="295" spans="1:9" x14ac:dyDescent="0.25">
      <c r="A295" s="4" t="s">
        <v>457</v>
      </c>
      <c r="B295" s="6" t="s">
        <v>81</v>
      </c>
      <c r="C295" s="4" t="s">
        <v>127</v>
      </c>
      <c r="D295" s="56">
        <v>96995</v>
      </c>
      <c r="E295" s="4" t="s">
        <v>117</v>
      </c>
      <c r="F295" s="7">
        <v>22.93</v>
      </c>
      <c r="G295" s="99"/>
      <c r="H295" s="7">
        <f t="shared" si="19"/>
        <v>0</v>
      </c>
      <c r="I295" s="7">
        <f t="shared" si="18"/>
        <v>0</v>
      </c>
    </row>
    <row r="296" spans="1:9" ht="45" x14ac:dyDescent="0.25">
      <c r="A296" s="4" t="s">
        <v>458</v>
      </c>
      <c r="B296" s="6" t="s">
        <v>16</v>
      </c>
      <c r="C296" s="4" t="s">
        <v>127</v>
      </c>
      <c r="D296" s="56">
        <v>100981</v>
      </c>
      <c r="E296" s="4" t="s">
        <v>117</v>
      </c>
      <c r="F296" s="7">
        <v>61.44</v>
      </c>
      <c r="G296" s="99"/>
      <c r="H296" s="7">
        <f t="shared" si="19"/>
        <v>0</v>
      </c>
      <c r="I296" s="7">
        <f t="shared" si="18"/>
        <v>0</v>
      </c>
    </row>
    <row r="297" spans="1:9" ht="45" x14ac:dyDescent="0.25">
      <c r="A297" s="4" t="s">
        <v>459</v>
      </c>
      <c r="B297" s="6" t="s">
        <v>569</v>
      </c>
      <c r="C297" s="4" t="s">
        <v>127</v>
      </c>
      <c r="D297" s="56">
        <v>95875</v>
      </c>
      <c r="E297" s="4" t="s">
        <v>119</v>
      </c>
      <c r="F297" s="7">
        <v>258.02999999999997</v>
      </c>
      <c r="G297" s="99"/>
      <c r="H297" s="7">
        <f t="shared" si="19"/>
        <v>0</v>
      </c>
      <c r="I297" s="7">
        <f t="shared" si="18"/>
        <v>0</v>
      </c>
    </row>
    <row r="298" spans="1:9" ht="60" x14ac:dyDescent="0.25">
      <c r="A298" s="4" t="s">
        <v>460</v>
      </c>
      <c r="B298" s="6" t="s">
        <v>516</v>
      </c>
      <c r="C298" s="4" t="s">
        <v>519</v>
      </c>
      <c r="D298" s="4" t="s">
        <v>520</v>
      </c>
      <c r="E298" s="4" t="s">
        <v>117</v>
      </c>
      <c r="F298" s="7">
        <v>61.44</v>
      </c>
      <c r="G298" s="99"/>
      <c r="H298" s="7">
        <f>ROUND(G298*J$2,2)</f>
        <v>0</v>
      </c>
      <c r="I298" s="7">
        <f t="shared" si="18"/>
        <v>0</v>
      </c>
    </row>
    <row r="299" spans="1:9" x14ac:dyDescent="0.25">
      <c r="A299" s="4" t="s">
        <v>461</v>
      </c>
      <c r="B299" s="6" t="s">
        <v>82</v>
      </c>
      <c r="C299" s="4" t="s">
        <v>128</v>
      </c>
      <c r="D299" s="4" t="s">
        <v>157</v>
      </c>
      <c r="E299" s="4" t="s">
        <v>116</v>
      </c>
      <c r="F299" s="7">
        <v>54.31</v>
      </c>
      <c r="G299" s="99"/>
      <c r="H299" s="7">
        <f t="shared" si="19"/>
        <v>0</v>
      </c>
      <c r="I299" s="7">
        <f t="shared" si="18"/>
        <v>0</v>
      </c>
    </row>
    <row r="300" spans="1:9" ht="30" x14ac:dyDescent="0.25">
      <c r="A300" s="4" t="s">
        <v>462</v>
      </c>
      <c r="B300" s="6" t="s">
        <v>83</v>
      </c>
      <c r="C300" s="4" t="s">
        <v>127</v>
      </c>
      <c r="D300" s="56">
        <v>96620</v>
      </c>
      <c r="E300" s="4" t="s">
        <v>117</v>
      </c>
      <c r="F300" s="7">
        <v>7.84</v>
      </c>
      <c r="G300" s="99"/>
      <c r="H300" s="7">
        <f t="shared" si="19"/>
        <v>0</v>
      </c>
      <c r="I300" s="7">
        <f t="shared" si="18"/>
        <v>0</v>
      </c>
    </row>
    <row r="301" spans="1:9" ht="60" x14ac:dyDescent="0.25">
      <c r="A301" s="4" t="s">
        <v>463</v>
      </c>
      <c r="B301" s="6" t="s">
        <v>84</v>
      </c>
      <c r="C301" s="4" t="s">
        <v>128</v>
      </c>
      <c r="D301" s="4" t="s">
        <v>158</v>
      </c>
      <c r="E301" s="4" t="s">
        <v>118</v>
      </c>
      <c r="F301" s="7">
        <v>336.89</v>
      </c>
      <c r="G301" s="99"/>
      <c r="H301" s="7">
        <f t="shared" si="19"/>
        <v>0</v>
      </c>
      <c r="I301" s="7">
        <f t="shared" si="18"/>
        <v>0</v>
      </c>
    </row>
    <row r="302" spans="1:9" ht="75" x14ac:dyDescent="0.25">
      <c r="A302" s="4" t="s">
        <v>464</v>
      </c>
      <c r="B302" s="6" t="s">
        <v>85</v>
      </c>
      <c r="C302" s="4" t="s">
        <v>128</v>
      </c>
      <c r="D302" s="4" t="s">
        <v>159</v>
      </c>
      <c r="E302" s="4" t="s">
        <v>115</v>
      </c>
      <c r="F302" s="7">
        <v>6</v>
      </c>
      <c r="G302" s="99"/>
      <c r="H302" s="7">
        <f t="shared" si="19"/>
        <v>0</v>
      </c>
      <c r="I302" s="7">
        <f t="shared" si="18"/>
        <v>0</v>
      </c>
    </row>
    <row r="303" spans="1:9" ht="75" x14ac:dyDescent="0.25">
      <c r="A303" s="4" t="s">
        <v>465</v>
      </c>
      <c r="B303" s="6" t="s">
        <v>86</v>
      </c>
      <c r="C303" s="4" t="s">
        <v>128</v>
      </c>
      <c r="D303" s="4" t="s">
        <v>160</v>
      </c>
      <c r="E303" s="4" t="s">
        <v>115</v>
      </c>
      <c r="F303" s="7">
        <v>2</v>
      </c>
      <c r="G303" s="99"/>
      <c r="H303" s="7">
        <f t="shared" si="19"/>
        <v>0</v>
      </c>
      <c r="I303" s="7">
        <f t="shared" si="18"/>
        <v>0</v>
      </c>
    </row>
    <row r="304" spans="1:9" x14ac:dyDescent="0.25">
      <c r="A304" s="4" t="s">
        <v>466</v>
      </c>
      <c r="B304" s="6" t="s">
        <v>87</v>
      </c>
      <c r="C304" s="4" t="s">
        <v>128</v>
      </c>
      <c r="D304" s="4" t="s">
        <v>161</v>
      </c>
      <c r="E304" s="4" t="s">
        <v>118</v>
      </c>
      <c r="F304" s="7">
        <v>56.9</v>
      </c>
      <c r="G304" s="99"/>
      <c r="H304" s="7">
        <f t="shared" si="19"/>
        <v>0</v>
      </c>
      <c r="I304" s="7">
        <f t="shared" si="18"/>
        <v>0</v>
      </c>
    </row>
    <row r="305" spans="1:9" ht="30" x14ac:dyDescent="0.25">
      <c r="A305" s="4" t="s">
        <v>467</v>
      </c>
      <c r="B305" s="6" t="s">
        <v>88</v>
      </c>
      <c r="C305" s="4" t="s">
        <v>128</v>
      </c>
      <c r="D305" s="4" t="s">
        <v>162</v>
      </c>
      <c r="E305" s="4" t="s">
        <v>115</v>
      </c>
      <c r="F305" s="7">
        <v>1</v>
      </c>
      <c r="G305" s="99"/>
      <c r="H305" s="7">
        <f t="shared" si="19"/>
        <v>0</v>
      </c>
      <c r="I305" s="7">
        <f t="shared" si="18"/>
        <v>0</v>
      </c>
    </row>
    <row r="306" spans="1:9" ht="60" x14ac:dyDescent="0.25">
      <c r="A306" s="4" t="s">
        <v>468</v>
      </c>
      <c r="B306" s="6" t="s">
        <v>89</v>
      </c>
      <c r="C306" s="4" t="s">
        <v>127</v>
      </c>
      <c r="D306" s="56">
        <v>92210</v>
      </c>
      <c r="E306" s="4" t="s">
        <v>118</v>
      </c>
      <c r="F306" s="7">
        <v>60.34</v>
      </c>
      <c r="G306" s="99"/>
      <c r="H306" s="7">
        <f t="shared" si="19"/>
        <v>0</v>
      </c>
      <c r="I306" s="7">
        <f t="shared" si="18"/>
        <v>0</v>
      </c>
    </row>
    <row r="307" spans="1:9" x14ac:dyDescent="0.25">
      <c r="A307" s="8" t="s">
        <v>469</v>
      </c>
      <c r="B307" s="9" t="s">
        <v>559</v>
      </c>
      <c r="C307" s="8"/>
      <c r="D307" s="8"/>
      <c r="E307" s="8"/>
      <c r="F307" s="10"/>
      <c r="G307" s="10"/>
      <c r="H307" s="10"/>
      <c r="I307" s="10">
        <f>SUM(I308:I327)</f>
        <v>0</v>
      </c>
    </row>
    <row r="308" spans="1:9" x14ac:dyDescent="0.25">
      <c r="A308" s="4" t="s">
        <v>470</v>
      </c>
      <c r="B308" s="6" t="s">
        <v>79</v>
      </c>
      <c r="C308" s="4" t="s">
        <v>127</v>
      </c>
      <c r="D308" s="56">
        <v>99063</v>
      </c>
      <c r="E308" s="4" t="s">
        <v>118</v>
      </c>
      <c r="F308" s="7">
        <v>225.96</v>
      </c>
      <c r="G308" s="99"/>
      <c r="H308" s="7">
        <f t="shared" ref="H308:H327" si="20">ROUND(G308*J$1,2)</f>
        <v>0</v>
      </c>
      <c r="I308" s="7">
        <f t="shared" si="18"/>
        <v>0</v>
      </c>
    </row>
    <row r="309" spans="1:9" ht="30" x14ac:dyDescent="0.25">
      <c r="A309" s="4" t="s">
        <v>471</v>
      </c>
      <c r="B309" s="6" t="s">
        <v>80</v>
      </c>
      <c r="C309" s="4" t="s">
        <v>127</v>
      </c>
      <c r="D309" s="56">
        <v>93358</v>
      </c>
      <c r="E309" s="4" t="s">
        <v>117</v>
      </c>
      <c r="F309" s="7">
        <v>123.22</v>
      </c>
      <c r="G309" s="99"/>
      <c r="H309" s="7">
        <f t="shared" si="20"/>
        <v>0</v>
      </c>
      <c r="I309" s="7">
        <f t="shared" si="18"/>
        <v>0</v>
      </c>
    </row>
    <row r="310" spans="1:9" ht="30" x14ac:dyDescent="0.25">
      <c r="A310" s="4" t="s">
        <v>472</v>
      </c>
      <c r="B310" s="6" t="s">
        <v>91</v>
      </c>
      <c r="C310" s="4" t="s">
        <v>128</v>
      </c>
      <c r="D310" s="4" t="s">
        <v>163</v>
      </c>
      <c r="E310" s="4" t="s">
        <v>117</v>
      </c>
      <c r="F310" s="7">
        <v>82.84</v>
      </c>
      <c r="G310" s="99"/>
      <c r="H310" s="7">
        <f t="shared" si="20"/>
        <v>0</v>
      </c>
      <c r="I310" s="7">
        <f t="shared" si="18"/>
        <v>0</v>
      </c>
    </row>
    <row r="311" spans="1:9" ht="30" x14ac:dyDescent="0.25">
      <c r="A311" s="4" t="s">
        <v>473</v>
      </c>
      <c r="B311" s="6" t="s">
        <v>92</v>
      </c>
      <c r="C311" s="4" t="s">
        <v>128</v>
      </c>
      <c r="D311" s="4" t="s">
        <v>164</v>
      </c>
      <c r="E311" s="4" t="s">
        <v>117</v>
      </c>
      <c r="F311" s="7">
        <v>52.64</v>
      </c>
      <c r="G311" s="99"/>
      <c r="H311" s="7">
        <f t="shared" si="20"/>
        <v>0</v>
      </c>
      <c r="I311" s="7">
        <f t="shared" si="18"/>
        <v>0</v>
      </c>
    </row>
    <row r="312" spans="1:9" ht="30" x14ac:dyDescent="0.25">
      <c r="A312" s="4" t="s">
        <v>474</v>
      </c>
      <c r="B312" s="6" t="s">
        <v>93</v>
      </c>
      <c r="C312" s="4" t="s">
        <v>127</v>
      </c>
      <c r="D312" s="56">
        <v>93382</v>
      </c>
      <c r="E312" s="4" t="s">
        <v>117</v>
      </c>
      <c r="F312" s="7">
        <v>254.7</v>
      </c>
      <c r="G312" s="99"/>
      <c r="H312" s="7">
        <f t="shared" si="20"/>
        <v>0</v>
      </c>
      <c r="I312" s="7">
        <f t="shared" si="18"/>
        <v>0</v>
      </c>
    </row>
    <row r="313" spans="1:9" ht="45" x14ac:dyDescent="0.25">
      <c r="A313" s="4" t="s">
        <v>475</v>
      </c>
      <c r="B313" s="6" t="s">
        <v>16</v>
      </c>
      <c r="C313" s="4" t="s">
        <v>127</v>
      </c>
      <c r="D313" s="56">
        <v>100981</v>
      </c>
      <c r="E313" s="4" t="s">
        <v>117</v>
      </c>
      <c r="F313" s="7">
        <v>81.599999999999994</v>
      </c>
      <c r="G313" s="99"/>
      <c r="H313" s="7">
        <f t="shared" si="20"/>
        <v>0</v>
      </c>
      <c r="I313" s="7">
        <f t="shared" si="18"/>
        <v>0</v>
      </c>
    </row>
    <row r="314" spans="1:9" ht="45" x14ac:dyDescent="0.25">
      <c r="A314" s="4" t="s">
        <v>476</v>
      </c>
      <c r="B314" s="6" t="s">
        <v>569</v>
      </c>
      <c r="C314" s="4" t="s">
        <v>127</v>
      </c>
      <c r="D314" s="56">
        <v>95875</v>
      </c>
      <c r="E314" s="4" t="s">
        <v>119</v>
      </c>
      <c r="F314" s="7">
        <v>342.73</v>
      </c>
      <c r="G314" s="99"/>
      <c r="H314" s="7">
        <f t="shared" si="20"/>
        <v>0</v>
      </c>
      <c r="I314" s="7">
        <f t="shared" si="18"/>
        <v>0</v>
      </c>
    </row>
    <row r="315" spans="1:9" ht="60" x14ac:dyDescent="0.25">
      <c r="A315" s="4" t="s">
        <v>477</v>
      </c>
      <c r="B315" s="6" t="s">
        <v>517</v>
      </c>
      <c r="C315" s="4" t="s">
        <v>519</v>
      </c>
      <c r="D315" s="4" t="s">
        <v>520</v>
      </c>
      <c r="E315" s="4" t="s">
        <v>117</v>
      </c>
      <c r="F315" s="7">
        <v>81.599999999999994</v>
      </c>
      <c r="G315" s="99"/>
      <c r="H315" s="7">
        <f>ROUND(G315*J$2,2)</f>
        <v>0</v>
      </c>
      <c r="I315" s="7">
        <f t="shared" si="18"/>
        <v>0</v>
      </c>
    </row>
    <row r="316" spans="1:9" ht="30" x14ac:dyDescent="0.25">
      <c r="A316" s="4" t="s">
        <v>478</v>
      </c>
      <c r="B316" s="6" t="s">
        <v>94</v>
      </c>
      <c r="C316" s="4" t="s">
        <v>127</v>
      </c>
      <c r="D316" s="56">
        <v>101570</v>
      </c>
      <c r="E316" s="4" t="s">
        <v>116</v>
      </c>
      <c r="F316" s="7">
        <v>379.13</v>
      </c>
      <c r="G316" s="99"/>
      <c r="H316" s="7">
        <f t="shared" si="20"/>
        <v>0</v>
      </c>
      <c r="I316" s="7">
        <f t="shared" si="18"/>
        <v>0</v>
      </c>
    </row>
    <row r="317" spans="1:9" ht="30" x14ac:dyDescent="0.25">
      <c r="A317" s="4" t="s">
        <v>479</v>
      </c>
      <c r="B317" s="6" t="s">
        <v>95</v>
      </c>
      <c r="C317" s="4" t="s">
        <v>127</v>
      </c>
      <c r="D317" s="56">
        <v>101572</v>
      </c>
      <c r="E317" s="4" t="s">
        <v>116</v>
      </c>
      <c r="F317" s="7">
        <v>220.91</v>
      </c>
      <c r="G317" s="99"/>
      <c r="H317" s="7">
        <f t="shared" si="20"/>
        <v>0</v>
      </c>
      <c r="I317" s="7">
        <f t="shared" si="18"/>
        <v>0</v>
      </c>
    </row>
    <row r="318" spans="1:9" ht="30" x14ac:dyDescent="0.25">
      <c r="A318" s="4" t="s">
        <v>480</v>
      </c>
      <c r="B318" s="6" t="s">
        <v>96</v>
      </c>
      <c r="C318" s="4" t="s">
        <v>127</v>
      </c>
      <c r="D318" s="56">
        <v>101574</v>
      </c>
      <c r="E318" s="4" t="s">
        <v>116</v>
      </c>
      <c r="F318" s="7">
        <v>140.37</v>
      </c>
      <c r="G318" s="99"/>
      <c r="H318" s="7">
        <f t="shared" si="20"/>
        <v>0</v>
      </c>
      <c r="I318" s="7">
        <f t="shared" si="18"/>
        <v>0</v>
      </c>
    </row>
    <row r="319" spans="1:9" x14ac:dyDescent="0.25">
      <c r="A319" s="4" t="s">
        <v>481</v>
      </c>
      <c r="B319" s="6" t="s">
        <v>82</v>
      </c>
      <c r="C319" s="4" t="s">
        <v>128</v>
      </c>
      <c r="D319" s="4" t="s">
        <v>157</v>
      </c>
      <c r="E319" s="4" t="s">
        <v>116</v>
      </c>
      <c r="F319" s="7">
        <v>153.66999999999999</v>
      </c>
      <c r="G319" s="99"/>
      <c r="H319" s="7">
        <f t="shared" si="20"/>
        <v>0</v>
      </c>
      <c r="I319" s="7">
        <f t="shared" si="18"/>
        <v>0</v>
      </c>
    </row>
    <row r="320" spans="1:9" ht="45" x14ac:dyDescent="0.25">
      <c r="A320" s="4" t="s">
        <v>482</v>
      </c>
      <c r="B320" s="6" t="s">
        <v>97</v>
      </c>
      <c r="C320" s="4" t="s">
        <v>518</v>
      </c>
      <c r="D320" s="4" t="s">
        <v>165</v>
      </c>
      <c r="E320" s="4" t="s">
        <v>115</v>
      </c>
      <c r="F320" s="7">
        <v>1</v>
      </c>
      <c r="G320" s="99"/>
      <c r="H320" s="7">
        <f t="shared" si="20"/>
        <v>0</v>
      </c>
      <c r="I320" s="7">
        <f t="shared" si="18"/>
        <v>0</v>
      </c>
    </row>
    <row r="321" spans="1:9" ht="45" x14ac:dyDescent="0.25">
      <c r="A321" s="4" t="s">
        <v>483</v>
      </c>
      <c r="B321" s="6" t="s">
        <v>98</v>
      </c>
      <c r="C321" s="4" t="s">
        <v>518</v>
      </c>
      <c r="D321" s="4" t="s">
        <v>166</v>
      </c>
      <c r="E321" s="4" t="s">
        <v>115</v>
      </c>
      <c r="F321" s="7">
        <v>1</v>
      </c>
      <c r="G321" s="99"/>
      <c r="H321" s="7">
        <f t="shared" si="20"/>
        <v>0</v>
      </c>
      <c r="I321" s="7">
        <f t="shared" si="18"/>
        <v>0</v>
      </c>
    </row>
    <row r="322" spans="1:9" ht="45" x14ac:dyDescent="0.25">
      <c r="A322" s="4" t="s">
        <v>484</v>
      </c>
      <c r="B322" s="6" t="s">
        <v>99</v>
      </c>
      <c r="C322" s="4" t="s">
        <v>518</v>
      </c>
      <c r="D322" s="4" t="s">
        <v>167</v>
      </c>
      <c r="E322" s="4" t="s">
        <v>115</v>
      </c>
      <c r="F322" s="7">
        <v>1</v>
      </c>
      <c r="G322" s="99"/>
      <c r="H322" s="7">
        <f t="shared" si="20"/>
        <v>0</v>
      </c>
      <c r="I322" s="7">
        <f t="shared" si="18"/>
        <v>0</v>
      </c>
    </row>
    <row r="323" spans="1:9" ht="45" x14ac:dyDescent="0.25">
      <c r="A323" s="4" t="s">
        <v>485</v>
      </c>
      <c r="B323" s="6" t="s">
        <v>100</v>
      </c>
      <c r="C323" s="4" t="s">
        <v>518</v>
      </c>
      <c r="D323" s="4" t="s">
        <v>168</v>
      </c>
      <c r="E323" s="4" t="s">
        <v>115</v>
      </c>
      <c r="F323" s="7">
        <v>14</v>
      </c>
      <c r="G323" s="99"/>
      <c r="H323" s="7">
        <f t="shared" si="20"/>
        <v>0</v>
      </c>
      <c r="I323" s="7">
        <f t="shared" si="18"/>
        <v>0</v>
      </c>
    </row>
    <row r="324" spans="1:9" ht="75" x14ac:dyDescent="0.25">
      <c r="A324" s="4" t="s">
        <v>486</v>
      </c>
      <c r="B324" s="6" t="s">
        <v>101</v>
      </c>
      <c r="C324" s="4" t="s">
        <v>518</v>
      </c>
      <c r="D324" s="4" t="s">
        <v>169</v>
      </c>
      <c r="E324" s="4" t="s">
        <v>115</v>
      </c>
      <c r="F324" s="7">
        <v>17</v>
      </c>
      <c r="G324" s="99"/>
      <c r="H324" s="7">
        <f t="shared" si="20"/>
        <v>0</v>
      </c>
      <c r="I324" s="7">
        <f t="shared" si="18"/>
        <v>0</v>
      </c>
    </row>
    <row r="325" spans="1:9" ht="45" x14ac:dyDescent="0.25">
      <c r="A325" s="4" t="s">
        <v>487</v>
      </c>
      <c r="B325" s="6" t="s">
        <v>102</v>
      </c>
      <c r="C325" s="4" t="s">
        <v>127</v>
      </c>
      <c r="D325" s="56">
        <v>90695</v>
      </c>
      <c r="E325" s="4" t="s">
        <v>118</v>
      </c>
      <c r="F325" s="7">
        <v>225.96</v>
      </c>
      <c r="G325" s="99"/>
      <c r="H325" s="7">
        <f t="shared" si="20"/>
        <v>0</v>
      </c>
      <c r="I325" s="7">
        <f t="shared" si="18"/>
        <v>0</v>
      </c>
    </row>
    <row r="326" spans="1:9" ht="30" x14ac:dyDescent="0.25">
      <c r="A326" s="4" t="s">
        <v>488</v>
      </c>
      <c r="B326" s="6" t="s">
        <v>103</v>
      </c>
      <c r="C326" s="4" t="s">
        <v>127</v>
      </c>
      <c r="D326" s="56">
        <v>90725</v>
      </c>
      <c r="E326" s="4" t="s">
        <v>115</v>
      </c>
      <c r="F326" s="7">
        <v>32</v>
      </c>
      <c r="G326" s="99"/>
      <c r="H326" s="7">
        <f t="shared" si="20"/>
        <v>0</v>
      </c>
      <c r="I326" s="7">
        <f t="shared" si="18"/>
        <v>0</v>
      </c>
    </row>
    <row r="327" spans="1:9" ht="90" x14ac:dyDescent="0.25">
      <c r="A327" s="4" t="s">
        <v>489</v>
      </c>
      <c r="B327" s="6" t="s">
        <v>104</v>
      </c>
      <c r="C327" s="4" t="s">
        <v>518</v>
      </c>
      <c r="D327" s="4" t="s">
        <v>170</v>
      </c>
      <c r="E327" s="4" t="s">
        <v>115</v>
      </c>
      <c r="F327" s="7">
        <v>12</v>
      </c>
      <c r="G327" s="99"/>
      <c r="H327" s="7">
        <f t="shared" si="20"/>
        <v>0</v>
      </c>
      <c r="I327" s="7">
        <f t="shared" si="18"/>
        <v>0</v>
      </c>
    </row>
    <row r="328" spans="1:9" x14ac:dyDescent="0.25">
      <c r="A328" s="8" t="s">
        <v>490</v>
      </c>
      <c r="B328" s="9" t="s">
        <v>560</v>
      </c>
      <c r="C328" s="8"/>
      <c r="D328" s="8"/>
      <c r="E328" s="8"/>
      <c r="F328" s="10"/>
      <c r="G328" s="10"/>
      <c r="H328" s="10"/>
      <c r="I328" s="10">
        <f>SUM(I329:I337)</f>
        <v>0</v>
      </c>
    </row>
    <row r="329" spans="1:9" ht="60" x14ac:dyDescent="0.25">
      <c r="A329" s="4" t="s">
        <v>491</v>
      </c>
      <c r="B329" s="6" t="s">
        <v>106</v>
      </c>
      <c r="C329" s="4" t="s">
        <v>128</v>
      </c>
      <c r="D329" s="4" t="s">
        <v>171</v>
      </c>
      <c r="E329" s="4" t="s">
        <v>117</v>
      </c>
      <c r="F329" s="7">
        <v>21.02</v>
      </c>
      <c r="G329" s="99"/>
      <c r="H329" s="7">
        <f t="shared" ref="H329:H337" si="21">ROUND(G329*J$1,2)</f>
        <v>0</v>
      </c>
      <c r="I329" s="7">
        <f t="shared" si="18"/>
        <v>0</v>
      </c>
    </row>
    <row r="330" spans="1:9" ht="30" x14ac:dyDescent="0.25">
      <c r="A330" s="4" t="s">
        <v>492</v>
      </c>
      <c r="B330" s="6" t="s">
        <v>107</v>
      </c>
      <c r="C330" s="4" t="s">
        <v>128</v>
      </c>
      <c r="D330" s="4" t="s">
        <v>172</v>
      </c>
      <c r="E330" s="4" t="s">
        <v>116</v>
      </c>
      <c r="F330" s="7">
        <v>420.39</v>
      </c>
      <c r="G330" s="99"/>
      <c r="H330" s="7">
        <f t="shared" si="21"/>
        <v>0</v>
      </c>
      <c r="I330" s="7">
        <f t="shared" si="18"/>
        <v>0</v>
      </c>
    </row>
    <row r="331" spans="1:9" ht="30" x14ac:dyDescent="0.25">
      <c r="A331" s="4" t="s">
        <v>493</v>
      </c>
      <c r="B331" s="6" t="s">
        <v>108</v>
      </c>
      <c r="C331" s="4" t="s">
        <v>127</v>
      </c>
      <c r="D331" s="56">
        <v>96402</v>
      </c>
      <c r="E331" s="4" t="s">
        <v>116</v>
      </c>
      <c r="F331" s="7">
        <v>420.39</v>
      </c>
      <c r="G331" s="99"/>
      <c r="H331" s="7">
        <f t="shared" si="21"/>
        <v>0</v>
      </c>
      <c r="I331" s="7">
        <f t="shared" si="18"/>
        <v>0</v>
      </c>
    </row>
    <row r="332" spans="1:9" ht="45" x14ac:dyDescent="0.25">
      <c r="A332" s="4" t="s">
        <v>494</v>
      </c>
      <c r="B332" s="6" t="s">
        <v>109</v>
      </c>
      <c r="C332" s="4" t="s">
        <v>127</v>
      </c>
      <c r="D332" s="56">
        <v>94995</v>
      </c>
      <c r="E332" s="4" t="s">
        <v>116</v>
      </c>
      <c r="F332" s="7">
        <v>200.09</v>
      </c>
      <c r="G332" s="99"/>
      <c r="H332" s="7">
        <f t="shared" si="21"/>
        <v>0</v>
      </c>
      <c r="I332" s="7">
        <f t="shared" si="18"/>
        <v>0</v>
      </c>
    </row>
    <row r="333" spans="1:9" ht="60" x14ac:dyDescent="0.25">
      <c r="A333" s="4" t="s">
        <v>495</v>
      </c>
      <c r="B333" s="6" t="s">
        <v>110</v>
      </c>
      <c r="C333" s="4" t="s">
        <v>127</v>
      </c>
      <c r="D333" s="56">
        <v>94273</v>
      </c>
      <c r="E333" s="4" t="s">
        <v>118</v>
      </c>
      <c r="F333" s="7">
        <v>87.52</v>
      </c>
      <c r="G333" s="99"/>
      <c r="H333" s="7">
        <f t="shared" si="21"/>
        <v>0</v>
      </c>
      <c r="I333" s="7">
        <f t="shared" si="18"/>
        <v>0</v>
      </c>
    </row>
    <row r="334" spans="1:9" ht="45" x14ac:dyDescent="0.25">
      <c r="A334" s="4" t="s">
        <v>496</v>
      </c>
      <c r="B334" s="6" t="s">
        <v>111</v>
      </c>
      <c r="C334" s="4" t="s">
        <v>127</v>
      </c>
      <c r="D334" s="56">
        <v>96396</v>
      </c>
      <c r="E334" s="4" t="s">
        <v>117</v>
      </c>
      <c r="F334" s="7">
        <v>63.06</v>
      </c>
      <c r="G334" s="99"/>
      <c r="H334" s="7">
        <f t="shared" si="21"/>
        <v>0</v>
      </c>
      <c r="I334" s="7">
        <f t="shared" si="18"/>
        <v>0</v>
      </c>
    </row>
    <row r="335" spans="1:9" ht="60" x14ac:dyDescent="0.25">
      <c r="A335" s="4" t="s">
        <v>497</v>
      </c>
      <c r="B335" s="6" t="s">
        <v>572</v>
      </c>
      <c r="C335" s="4" t="s">
        <v>127</v>
      </c>
      <c r="D335" s="56">
        <v>102332</v>
      </c>
      <c r="E335" s="4" t="s">
        <v>124</v>
      </c>
      <c r="F335" s="7">
        <v>993.79</v>
      </c>
      <c r="G335" s="99"/>
      <c r="H335" s="7">
        <f t="shared" si="21"/>
        <v>0</v>
      </c>
      <c r="I335" s="7">
        <f t="shared" si="18"/>
        <v>0</v>
      </c>
    </row>
    <row r="336" spans="1:9" ht="60" x14ac:dyDescent="0.25">
      <c r="A336" s="4" t="s">
        <v>498</v>
      </c>
      <c r="B336" s="6" t="s">
        <v>42</v>
      </c>
      <c r="C336" s="4" t="s">
        <v>127</v>
      </c>
      <c r="D336" s="56">
        <v>100973</v>
      </c>
      <c r="E336" s="4" t="s">
        <v>117</v>
      </c>
      <c r="F336" s="7">
        <v>63.06</v>
      </c>
      <c r="G336" s="99"/>
      <c r="H336" s="7">
        <f t="shared" si="21"/>
        <v>0</v>
      </c>
      <c r="I336" s="7">
        <f t="shared" si="18"/>
        <v>0</v>
      </c>
    </row>
    <row r="337" spans="1:9" ht="45" x14ac:dyDescent="0.25">
      <c r="A337" s="4" t="s">
        <v>499</v>
      </c>
      <c r="B337" s="6" t="s">
        <v>571</v>
      </c>
      <c r="C337" s="4" t="s">
        <v>127</v>
      </c>
      <c r="D337" s="56">
        <v>97914</v>
      </c>
      <c r="E337" s="4" t="s">
        <v>119</v>
      </c>
      <c r="F337" s="7">
        <v>498.16</v>
      </c>
      <c r="G337" s="99"/>
      <c r="H337" s="7">
        <f t="shared" si="21"/>
        <v>0</v>
      </c>
      <c r="I337" s="7">
        <f t="shared" ref="I337:I344" si="22">ROUND(F337*H337,2)</f>
        <v>0</v>
      </c>
    </row>
    <row r="338" spans="1:9" x14ac:dyDescent="0.25">
      <c r="A338" s="19" t="s">
        <v>500</v>
      </c>
      <c r="B338" s="20" t="s">
        <v>112</v>
      </c>
      <c r="C338" s="19"/>
      <c r="D338" s="19"/>
      <c r="E338" s="19"/>
      <c r="F338" s="21"/>
      <c r="G338" s="21"/>
      <c r="H338" s="21"/>
      <c r="I338" s="21">
        <f>I339+I341</f>
        <v>0</v>
      </c>
    </row>
    <row r="339" spans="1:9" x14ac:dyDescent="0.25">
      <c r="A339" s="16" t="s">
        <v>501</v>
      </c>
      <c r="B339" s="17" t="s">
        <v>113</v>
      </c>
      <c r="C339" s="16"/>
      <c r="D339" s="16"/>
      <c r="E339" s="16"/>
      <c r="F339" s="18"/>
      <c r="G339" s="18"/>
      <c r="H339" s="18"/>
      <c r="I339" s="18">
        <f>I340</f>
        <v>0</v>
      </c>
    </row>
    <row r="340" spans="1:9" ht="45" x14ac:dyDescent="0.25">
      <c r="A340" s="4" t="s">
        <v>502</v>
      </c>
      <c r="B340" s="6" t="s">
        <v>570</v>
      </c>
      <c r="C340" s="4" t="s">
        <v>128</v>
      </c>
      <c r="D340" s="4" t="s">
        <v>173</v>
      </c>
      <c r="E340" s="4" t="s">
        <v>125</v>
      </c>
      <c r="F340" s="7">
        <v>40194.480000000003</v>
      </c>
      <c r="G340" s="99"/>
      <c r="H340" s="7">
        <f>ROUND(G340*J$1,2)</f>
        <v>0</v>
      </c>
      <c r="I340" s="7">
        <f t="shared" si="22"/>
        <v>0</v>
      </c>
    </row>
    <row r="341" spans="1:9" x14ac:dyDescent="0.25">
      <c r="A341" s="16" t="s">
        <v>503</v>
      </c>
      <c r="B341" s="17" t="s">
        <v>114</v>
      </c>
      <c r="C341" s="16"/>
      <c r="D341" s="16"/>
      <c r="E341" s="16"/>
      <c r="F341" s="18"/>
      <c r="G341" s="18"/>
      <c r="H341" s="18"/>
      <c r="I341" s="18">
        <f>SUM(I342:I344)</f>
        <v>0</v>
      </c>
    </row>
    <row r="342" spans="1:9" ht="75" x14ac:dyDescent="0.25">
      <c r="A342" s="4" t="s">
        <v>504</v>
      </c>
      <c r="B342" s="6" t="s">
        <v>582</v>
      </c>
      <c r="C342" s="4" t="s">
        <v>518</v>
      </c>
      <c r="D342" s="4" t="s">
        <v>174</v>
      </c>
      <c r="E342" s="4" t="s">
        <v>115</v>
      </c>
      <c r="F342" s="7">
        <v>1</v>
      </c>
      <c r="G342" s="99"/>
      <c r="H342" s="7">
        <f>ROUND(G342*J$1,2)</f>
        <v>0</v>
      </c>
      <c r="I342" s="7">
        <f t="shared" si="22"/>
        <v>0</v>
      </c>
    </row>
    <row r="343" spans="1:9" ht="30" x14ac:dyDescent="0.25">
      <c r="A343" s="4" t="s">
        <v>505</v>
      </c>
      <c r="B343" s="6" t="s">
        <v>583</v>
      </c>
      <c r="C343" s="4" t="s">
        <v>128</v>
      </c>
      <c r="D343" s="4" t="s">
        <v>175</v>
      </c>
      <c r="E343" s="4" t="s">
        <v>116</v>
      </c>
      <c r="F343" s="7">
        <v>6393.94</v>
      </c>
      <c r="G343" s="99"/>
      <c r="H343" s="7">
        <f>ROUND(G343*J$1,2)</f>
        <v>0</v>
      </c>
      <c r="I343" s="7">
        <f t="shared" si="22"/>
        <v>0</v>
      </c>
    </row>
    <row r="344" spans="1:9" ht="30" x14ac:dyDescent="0.25">
      <c r="A344" s="4" t="s">
        <v>506</v>
      </c>
      <c r="B344" s="6" t="s">
        <v>584</v>
      </c>
      <c r="C344" s="4" t="s">
        <v>143</v>
      </c>
      <c r="D344" s="4" t="s">
        <v>527</v>
      </c>
      <c r="E344" s="4" t="s">
        <v>126</v>
      </c>
      <c r="F344" s="7">
        <v>1409.97</v>
      </c>
      <c r="G344" s="99"/>
      <c r="H344" s="7">
        <f>ROUND(G344*J$1,2)</f>
        <v>0</v>
      </c>
      <c r="I344" s="7">
        <f t="shared" si="22"/>
        <v>0</v>
      </c>
    </row>
  </sheetData>
  <mergeCells count="14">
    <mergeCell ref="A6:A7"/>
    <mergeCell ref="H5:I5"/>
    <mergeCell ref="A1:I1"/>
    <mergeCell ref="A2:I2"/>
    <mergeCell ref="A3:I3"/>
    <mergeCell ref="A4:I4"/>
    <mergeCell ref="G6:H6"/>
    <mergeCell ref="I6:I7"/>
    <mergeCell ref="F6:F7"/>
    <mergeCell ref="E6:E7"/>
    <mergeCell ref="B6:B7"/>
    <mergeCell ref="C6:D7"/>
    <mergeCell ref="C5:G5"/>
    <mergeCell ref="A5:B5"/>
  </mergeCells>
  <printOptions horizontalCentered="1"/>
  <pageMargins left="0.51181102362204722" right="0.51181102362204722" top="0.59055118110236227" bottom="0.59055118110236227" header="0" footer="0"/>
  <pageSetup paperSize="9" scale="54" fitToHeight="1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view="pageBreakPreview" zoomScaleSheetLayoutView="100" workbookViewId="0">
      <pane ySplit="6" topLeftCell="A7" activePane="bottomLeft" state="frozen"/>
      <selection pane="bottomLeft" activeCell="A4" sqref="A4:M4"/>
    </sheetView>
  </sheetViews>
  <sheetFormatPr defaultRowHeight="12.75" x14ac:dyDescent="0.2"/>
  <cols>
    <col min="1" max="1" width="6.5703125" style="26" bestFit="1" customWidth="1"/>
    <col min="2" max="2" width="23" style="26" customWidth="1"/>
    <col min="3" max="3" width="10" style="26" bestFit="1" customWidth="1"/>
    <col min="4" max="4" width="6.42578125" style="26" bestFit="1" customWidth="1"/>
    <col min="5" max="5" width="8.7109375" style="26" bestFit="1" customWidth="1"/>
    <col min="6" max="9" width="10" style="26" bestFit="1" customWidth="1"/>
    <col min="10" max="12" width="10" style="26" customWidth="1"/>
    <col min="13" max="13" width="10" style="26" bestFit="1" customWidth="1"/>
    <col min="14" max="14" width="11.7109375" style="26" customWidth="1"/>
    <col min="15" max="21" width="9.140625" style="26"/>
    <col min="22" max="256" width="9.140625" style="48"/>
    <col min="257" max="257" width="4.5703125" style="48" bestFit="1" customWidth="1"/>
    <col min="258" max="258" width="16.85546875" style="48" customWidth="1"/>
    <col min="259" max="259" width="10" style="48" bestFit="1" customWidth="1"/>
    <col min="260" max="260" width="5.85546875" style="48" customWidth="1"/>
    <col min="261" max="261" width="8.7109375" style="48" bestFit="1" customWidth="1"/>
    <col min="262" max="265" width="10" style="48" bestFit="1" customWidth="1"/>
    <col min="266" max="268" width="10" style="48" customWidth="1"/>
    <col min="269" max="269" width="11.28515625" style="48" bestFit="1" customWidth="1"/>
    <col min="270" max="270" width="11.7109375" style="48" customWidth="1"/>
    <col min="271" max="512" width="9.140625" style="48"/>
    <col min="513" max="513" width="4.5703125" style="48" bestFit="1" customWidth="1"/>
    <col min="514" max="514" width="16.85546875" style="48" customWidth="1"/>
    <col min="515" max="515" width="10" style="48" bestFit="1" customWidth="1"/>
    <col min="516" max="516" width="5.85546875" style="48" customWidth="1"/>
    <col min="517" max="517" width="8.7109375" style="48" bestFit="1" customWidth="1"/>
    <col min="518" max="521" width="10" style="48" bestFit="1" customWidth="1"/>
    <col min="522" max="524" width="10" style="48" customWidth="1"/>
    <col min="525" max="525" width="11.28515625" style="48" bestFit="1" customWidth="1"/>
    <col min="526" max="526" width="11.7109375" style="48" customWidth="1"/>
    <col min="527" max="768" width="9.140625" style="48"/>
    <col min="769" max="769" width="4.5703125" style="48" bestFit="1" customWidth="1"/>
    <col min="770" max="770" width="16.85546875" style="48" customWidth="1"/>
    <col min="771" max="771" width="10" style="48" bestFit="1" customWidth="1"/>
    <col min="772" max="772" width="5.85546875" style="48" customWidth="1"/>
    <col min="773" max="773" width="8.7109375" style="48" bestFit="1" customWidth="1"/>
    <col min="774" max="777" width="10" style="48" bestFit="1" customWidth="1"/>
    <col min="778" max="780" width="10" style="48" customWidth="1"/>
    <col min="781" max="781" width="11.28515625" style="48" bestFit="1" customWidth="1"/>
    <col min="782" max="782" width="11.7109375" style="48" customWidth="1"/>
    <col min="783" max="1024" width="9.140625" style="48"/>
    <col min="1025" max="1025" width="4.5703125" style="48" bestFit="1" customWidth="1"/>
    <col min="1026" max="1026" width="16.85546875" style="48" customWidth="1"/>
    <col min="1027" max="1027" width="10" style="48" bestFit="1" customWidth="1"/>
    <col min="1028" max="1028" width="5.85546875" style="48" customWidth="1"/>
    <col min="1029" max="1029" width="8.7109375" style="48" bestFit="1" customWidth="1"/>
    <col min="1030" max="1033" width="10" style="48" bestFit="1" customWidth="1"/>
    <col min="1034" max="1036" width="10" style="48" customWidth="1"/>
    <col min="1037" max="1037" width="11.28515625" style="48" bestFit="1" customWidth="1"/>
    <col min="1038" max="1038" width="11.7109375" style="48" customWidth="1"/>
    <col min="1039" max="1280" width="9.140625" style="48"/>
    <col min="1281" max="1281" width="4.5703125" style="48" bestFit="1" customWidth="1"/>
    <col min="1282" max="1282" width="16.85546875" style="48" customWidth="1"/>
    <col min="1283" max="1283" width="10" style="48" bestFit="1" customWidth="1"/>
    <col min="1284" max="1284" width="5.85546875" style="48" customWidth="1"/>
    <col min="1285" max="1285" width="8.7109375" style="48" bestFit="1" customWidth="1"/>
    <col min="1286" max="1289" width="10" style="48" bestFit="1" customWidth="1"/>
    <col min="1290" max="1292" width="10" style="48" customWidth="1"/>
    <col min="1293" max="1293" width="11.28515625" style="48" bestFit="1" customWidth="1"/>
    <col min="1294" max="1294" width="11.7109375" style="48" customWidth="1"/>
    <col min="1295" max="1536" width="9.140625" style="48"/>
    <col min="1537" max="1537" width="4.5703125" style="48" bestFit="1" customWidth="1"/>
    <col min="1538" max="1538" width="16.85546875" style="48" customWidth="1"/>
    <col min="1539" max="1539" width="10" style="48" bestFit="1" customWidth="1"/>
    <col min="1540" max="1540" width="5.85546875" style="48" customWidth="1"/>
    <col min="1541" max="1541" width="8.7109375" style="48" bestFit="1" customWidth="1"/>
    <col min="1542" max="1545" width="10" style="48" bestFit="1" customWidth="1"/>
    <col min="1546" max="1548" width="10" style="48" customWidth="1"/>
    <col min="1549" max="1549" width="11.28515625" style="48" bestFit="1" customWidth="1"/>
    <col min="1550" max="1550" width="11.7109375" style="48" customWidth="1"/>
    <col min="1551" max="1792" width="9.140625" style="48"/>
    <col min="1793" max="1793" width="4.5703125" style="48" bestFit="1" customWidth="1"/>
    <col min="1794" max="1794" width="16.85546875" style="48" customWidth="1"/>
    <col min="1795" max="1795" width="10" style="48" bestFit="1" customWidth="1"/>
    <col min="1796" max="1796" width="5.85546875" style="48" customWidth="1"/>
    <col min="1797" max="1797" width="8.7109375" style="48" bestFit="1" customWidth="1"/>
    <col min="1798" max="1801" width="10" style="48" bestFit="1" customWidth="1"/>
    <col min="1802" max="1804" width="10" style="48" customWidth="1"/>
    <col min="1805" max="1805" width="11.28515625" style="48" bestFit="1" customWidth="1"/>
    <col min="1806" max="1806" width="11.7109375" style="48" customWidth="1"/>
    <col min="1807" max="2048" width="9.140625" style="48"/>
    <col min="2049" max="2049" width="4.5703125" style="48" bestFit="1" customWidth="1"/>
    <col min="2050" max="2050" width="16.85546875" style="48" customWidth="1"/>
    <col min="2051" max="2051" width="10" style="48" bestFit="1" customWidth="1"/>
    <col min="2052" max="2052" width="5.85546875" style="48" customWidth="1"/>
    <col min="2053" max="2053" width="8.7109375" style="48" bestFit="1" customWidth="1"/>
    <col min="2054" max="2057" width="10" style="48" bestFit="1" customWidth="1"/>
    <col min="2058" max="2060" width="10" style="48" customWidth="1"/>
    <col min="2061" max="2061" width="11.28515625" style="48" bestFit="1" customWidth="1"/>
    <col min="2062" max="2062" width="11.7109375" style="48" customWidth="1"/>
    <col min="2063" max="2304" width="9.140625" style="48"/>
    <col min="2305" max="2305" width="4.5703125" style="48" bestFit="1" customWidth="1"/>
    <col min="2306" max="2306" width="16.85546875" style="48" customWidth="1"/>
    <col min="2307" max="2307" width="10" style="48" bestFit="1" customWidth="1"/>
    <col min="2308" max="2308" width="5.85546875" style="48" customWidth="1"/>
    <col min="2309" max="2309" width="8.7109375" style="48" bestFit="1" customWidth="1"/>
    <col min="2310" max="2313" width="10" style="48" bestFit="1" customWidth="1"/>
    <col min="2314" max="2316" width="10" style="48" customWidth="1"/>
    <col min="2317" max="2317" width="11.28515625" style="48" bestFit="1" customWidth="1"/>
    <col min="2318" max="2318" width="11.7109375" style="48" customWidth="1"/>
    <col min="2319" max="2560" width="9.140625" style="48"/>
    <col min="2561" max="2561" width="4.5703125" style="48" bestFit="1" customWidth="1"/>
    <col min="2562" max="2562" width="16.85546875" style="48" customWidth="1"/>
    <col min="2563" max="2563" width="10" style="48" bestFit="1" customWidth="1"/>
    <col min="2564" max="2564" width="5.85546875" style="48" customWidth="1"/>
    <col min="2565" max="2565" width="8.7109375" style="48" bestFit="1" customWidth="1"/>
    <col min="2566" max="2569" width="10" style="48" bestFit="1" customWidth="1"/>
    <col min="2570" max="2572" width="10" style="48" customWidth="1"/>
    <col min="2573" max="2573" width="11.28515625" style="48" bestFit="1" customWidth="1"/>
    <col min="2574" max="2574" width="11.7109375" style="48" customWidth="1"/>
    <col min="2575" max="2816" width="9.140625" style="48"/>
    <col min="2817" max="2817" width="4.5703125" style="48" bestFit="1" customWidth="1"/>
    <col min="2818" max="2818" width="16.85546875" style="48" customWidth="1"/>
    <col min="2819" max="2819" width="10" style="48" bestFit="1" customWidth="1"/>
    <col min="2820" max="2820" width="5.85546875" style="48" customWidth="1"/>
    <col min="2821" max="2821" width="8.7109375" style="48" bestFit="1" customWidth="1"/>
    <col min="2822" max="2825" width="10" style="48" bestFit="1" customWidth="1"/>
    <col min="2826" max="2828" width="10" style="48" customWidth="1"/>
    <col min="2829" max="2829" width="11.28515625" style="48" bestFit="1" customWidth="1"/>
    <col min="2830" max="2830" width="11.7109375" style="48" customWidth="1"/>
    <col min="2831" max="3072" width="9.140625" style="48"/>
    <col min="3073" max="3073" width="4.5703125" style="48" bestFit="1" customWidth="1"/>
    <col min="3074" max="3074" width="16.85546875" style="48" customWidth="1"/>
    <col min="3075" max="3075" width="10" style="48" bestFit="1" customWidth="1"/>
    <col min="3076" max="3076" width="5.85546875" style="48" customWidth="1"/>
    <col min="3077" max="3077" width="8.7109375" style="48" bestFit="1" customWidth="1"/>
    <col min="3078" max="3081" width="10" style="48" bestFit="1" customWidth="1"/>
    <col min="3082" max="3084" width="10" style="48" customWidth="1"/>
    <col min="3085" max="3085" width="11.28515625" style="48" bestFit="1" customWidth="1"/>
    <col min="3086" max="3086" width="11.7109375" style="48" customWidth="1"/>
    <col min="3087" max="3328" width="9.140625" style="48"/>
    <col min="3329" max="3329" width="4.5703125" style="48" bestFit="1" customWidth="1"/>
    <col min="3330" max="3330" width="16.85546875" style="48" customWidth="1"/>
    <col min="3331" max="3331" width="10" style="48" bestFit="1" customWidth="1"/>
    <col min="3332" max="3332" width="5.85546875" style="48" customWidth="1"/>
    <col min="3333" max="3333" width="8.7109375" style="48" bestFit="1" customWidth="1"/>
    <col min="3334" max="3337" width="10" style="48" bestFit="1" customWidth="1"/>
    <col min="3338" max="3340" width="10" style="48" customWidth="1"/>
    <col min="3341" max="3341" width="11.28515625" style="48" bestFit="1" customWidth="1"/>
    <col min="3342" max="3342" width="11.7109375" style="48" customWidth="1"/>
    <col min="3343" max="3584" width="9.140625" style="48"/>
    <col min="3585" max="3585" width="4.5703125" style="48" bestFit="1" customWidth="1"/>
    <col min="3586" max="3586" width="16.85546875" style="48" customWidth="1"/>
    <col min="3587" max="3587" width="10" style="48" bestFit="1" customWidth="1"/>
    <col min="3588" max="3588" width="5.85546875" style="48" customWidth="1"/>
    <col min="3589" max="3589" width="8.7109375" style="48" bestFit="1" customWidth="1"/>
    <col min="3590" max="3593" width="10" style="48" bestFit="1" customWidth="1"/>
    <col min="3594" max="3596" width="10" style="48" customWidth="1"/>
    <col min="3597" max="3597" width="11.28515625" style="48" bestFit="1" customWidth="1"/>
    <col min="3598" max="3598" width="11.7109375" style="48" customWidth="1"/>
    <col min="3599" max="3840" width="9.140625" style="48"/>
    <col min="3841" max="3841" width="4.5703125" style="48" bestFit="1" customWidth="1"/>
    <col min="3842" max="3842" width="16.85546875" style="48" customWidth="1"/>
    <col min="3843" max="3843" width="10" style="48" bestFit="1" customWidth="1"/>
    <col min="3844" max="3844" width="5.85546875" style="48" customWidth="1"/>
    <col min="3845" max="3845" width="8.7109375" style="48" bestFit="1" customWidth="1"/>
    <col min="3846" max="3849" width="10" style="48" bestFit="1" customWidth="1"/>
    <col min="3850" max="3852" width="10" style="48" customWidth="1"/>
    <col min="3853" max="3853" width="11.28515625" style="48" bestFit="1" customWidth="1"/>
    <col min="3854" max="3854" width="11.7109375" style="48" customWidth="1"/>
    <col min="3855" max="4096" width="9.140625" style="48"/>
    <col min="4097" max="4097" width="4.5703125" style="48" bestFit="1" customWidth="1"/>
    <col min="4098" max="4098" width="16.85546875" style="48" customWidth="1"/>
    <col min="4099" max="4099" width="10" style="48" bestFit="1" customWidth="1"/>
    <col min="4100" max="4100" width="5.85546875" style="48" customWidth="1"/>
    <col min="4101" max="4101" width="8.7109375" style="48" bestFit="1" customWidth="1"/>
    <col min="4102" max="4105" width="10" style="48" bestFit="1" customWidth="1"/>
    <col min="4106" max="4108" width="10" style="48" customWidth="1"/>
    <col min="4109" max="4109" width="11.28515625" style="48" bestFit="1" customWidth="1"/>
    <col min="4110" max="4110" width="11.7109375" style="48" customWidth="1"/>
    <col min="4111" max="4352" width="9.140625" style="48"/>
    <col min="4353" max="4353" width="4.5703125" style="48" bestFit="1" customWidth="1"/>
    <col min="4354" max="4354" width="16.85546875" style="48" customWidth="1"/>
    <col min="4355" max="4355" width="10" style="48" bestFit="1" customWidth="1"/>
    <col min="4356" max="4356" width="5.85546875" style="48" customWidth="1"/>
    <col min="4357" max="4357" width="8.7109375" style="48" bestFit="1" customWidth="1"/>
    <col min="4358" max="4361" width="10" style="48" bestFit="1" customWidth="1"/>
    <col min="4362" max="4364" width="10" style="48" customWidth="1"/>
    <col min="4365" max="4365" width="11.28515625" style="48" bestFit="1" customWidth="1"/>
    <col min="4366" max="4366" width="11.7109375" style="48" customWidth="1"/>
    <col min="4367" max="4608" width="9.140625" style="48"/>
    <col min="4609" max="4609" width="4.5703125" style="48" bestFit="1" customWidth="1"/>
    <col min="4610" max="4610" width="16.85546875" style="48" customWidth="1"/>
    <col min="4611" max="4611" width="10" style="48" bestFit="1" customWidth="1"/>
    <col min="4612" max="4612" width="5.85546875" style="48" customWidth="1"/>
    <col min="4613" max="4613" width="8.7109375" style="48" bestFit="1" customWidth="1"/>
    <col min="4614" max="4617" width="10" style="48" bestFit="1" customWidth="1"/>
    <col min="4618" max="4620" width="10" style="48" customWidth="1"/>
    <col min="4621" max="4621" width="11.28515625" style="48" bestFit="1" customWidth="1"/>
    <col min="4622" max="4622" width="11.7109375" style="48" customWidth="1"/>
    <col min="4623" max="4864" width="9.140625" style="48"/>
    <col min="4865" max="4865" width="4.5703125" style="48" bestFit="1" customWidth="1"/>
    <col min="4866" max="4866" width="16.85546875" style="48" customWidth="1"/>
    <col min="4867" max="4867" width="10" style="48" bestFit="1" customWidth="1"/>
    <col min="4868" max="4868" width="5.85546875" style="48" customWidth="1"/>
    <col min="4869" max="4869" width="8.7109375" style="48" bestFit="1" customWidth="1"/>
    <col min="4870" max="4873" width="10" style="48" bestFit="1" customWidth="1"/>
    <col min="4874" max="4876" width="10" style="48" customWidth="1"/>
    <col min="4877" max="4877" width="11.28515625" style="48" bestFit="1" customWidth="1"/>
    <col min="4878" max="4878" width="11.7109375" style="48" customWidth="1"/>
    <col min="4879" max="5120" width="9.140625" style="48"/>
    <col min="5121" max="5121" width="4.5703125" style="48" bestFit="1" customWidth="1"/>
    <col min="5122" max="5122" width="16.85546875" style="48" customWidth="1"/>
    <col min="5123" max="5123" width="10" style="48" bestFit="1" customWidth="1"/>
    <col min="5124" max="5124" width="5.85546875" style="48" customWidth="1"/>
    <col min="5125" max="5125" width="8.7109375" style="48" bestFit="1" customWidth="1"/>
    <col min="5126" max="5129" width="10" style="48" bestFit="1" customWidth="1"/>
    <col min="5130" max="5132" width="10" style="48" customWidth="1"/>
    <col min="5133" max="5133" width="11.28515625" style="48" bestFit="1" customWidth="1"/>
    <col min="5134" max="5134" width="11.7109375" style="48" customWidth="1"/>
    <col min="5135" max="5376" width="9.140625" style="48"/>
    <col min="5377" max="5377" width="4.5703125" style="48" bestFit="1" customWidth="1"/>
    <col min="5378" max="5378" width="16.85546875" style="48" customWidth="1"/>
    <col min="5379" max="5379" width="10" style="48" bestFit="1" customWidth="1"/>
    <col min="5380" max="5380" width="5.85546875" style="48" customWidth="1"/>
    <col min="5381" max="5381" width="8.7109375" style="48" bestFit="1" customWidth="1"/>
    <col min="5382" max="5385" width="10" style="48" bestFit="1" customWidth="1"/>
    <col min="5386" max="5388" width="10" style="48" customWidth="1"/>
    <col min="5389" max="5389" width="11.28515625" style="48" bestFit="1" customWidth="1"/>
    <col min="5390" max="5390" width="11.7109375" style="48" customWidth="1"/>
    <col min="5391" max="5632" width="9.140625" style="48"/>
    <col min="5633" max="5633" width="4.5703125" style="48" bestFit="1" customWidth="1"/>
    <col min="5634" max="5634" width="16.85546875" style="48" customWidth="1"/>
    <col min="5635" max="5635" width="10" style="48" bestFit="1" customWidth="1"/>
    <col min="5636" max="5636" width="5.85546875" style="48" customWidth="1"/>
    <col min="5637" max="5637" width="8.7109375" style="48" bestFit="1" customWidth="1"/>
    <col min="5638" max="5641" width="10" style="48" bestFit="1" customWidth="1"/>
    <col min="5642" max="5644" width="10" style="48" customWidth="1"/>
    <col min="5645" max="5645" width="11.28515625" style="48" bestFit="1" customWidth="1"/>
    <col min="5646" max="5646" width="11.7109375" style="48" customWidth="1"/>
    <col min="5647" max="5888" width="9.140625" style="48"/>
    <col min="5889" max="5889" width="4.5703125" style="48" bestFit="1" customWidth="1"/>
    <col min="5890" max="5890" width="16.85546875" style="48" customWidth="1"/>
    <col min="5891" max="5891" width="10" style="48" bestFit="1" customWidth="1"/>
    <col min="5892" max="5892" width="5.85546875" style="48" customWidth="1"/>
    <col min="5893" max="5893" width="8.7109375" style="48" bestFit="1" customWidth="1"/>
    <col min="5894" max="5897" width="10" style="48" bestFit="1" customWidth="1"/>
    <col min="5898" max="5900" width="10" style="48" customWidth="1"/>
    <col min="5901" max="5901" width="11.28515625" style="48" bestFit="1" customWidth="1"/>
    <col min="5902" max="5902" width="11.7109375" style="48" customWidth="1"/>
    <col min="5903" max="6144" width="9.140625" style="48"/>
    <col min="6145" max="6145" width="4.5703125" style="48" bestFit="1" customWidth="1"/>
    <col min="6146" max="6146" width="16.85546875" style="48" customWidth="1"/>
    <col min="6147" max="6147" width="10" style="48" bestFit="1" customWidth="1"/>
    <col min="6148" max="6148" width="5.85546875" style="48" customWidth="1"/>
    <col min="6149" max="6149" width="8.7109375" style="48" bestFit="1" customWidth="1"/>
    <col min="6150" max="6153" width="10" style="48" bestFit="1" customWidth="1"/>
    <col min="6154" max="6156" width="10" style="48" customWidth="1"/>
    <col min="6157" max="6157" width="11.28515625" style="48" bestFit="1" customWidth="1"/>
    <col min="6158" max="6158" width="11.7109375" style="48" customWidth="1"/>
    <col min="6159" max="6400" width="9.140625" style="48"/>
    <col min="6401" max="6401" width="4.5703125" style="48" bestFit="1" customWidth="1"/>
    <col min="6402" max="6402" width="16.85546875" style="48" customWidth="1"/>
    <col min="6403" max="6403" width="10" style="48" bestFit="1" customWidth="1"/>
    <col min="6404" max="6404" width="5.85546875" style="48" customWidth="1"/>
    <col min="6405" max="6405" width="8.7109375" style="48" bestFit="1" customWidth="1"/>
    <col min="6406" max="6409" width="10" style="48" bestFit="1" customWidth="1"/>
    <col min="6410" max="6412" width="10" style="48" customWidth="1"/>
    <col min="6413" max="6413" width="11.28515625" style="48" bestFit="1" customWidth="1"/>
    <col min="6414" max="6414" width="11.7109375" style="48" customWidth="1"/>
    <col min="6415" max="6656" width="9.140625" style="48"/>
    <col min="6657" max="6657" width="4.5703125" style="48" bestFit="1" customWidth="1"/>
    <col min="6658" max="6658" width="16.85546875" style="48" customWidth="1"/>
    <col min="6659" max="6659" width="10" style="48" bestFit="1" customWidth="1"/>
    <col min="6660" max="6660" width="5.85546875" style="48" customWidth="1"/>
    <col min="6661" max="6661" width="8.7109375" style="48" bestFit="1" customWidth="1"/>
    <col min="6662" max="6665" width="10" style="48" bestFit="1" customWidth="1"/>
    <col min="6666" max="6668" width="10" style="48" customWidth="1"/>
    <col min="6669" max="6669" width="11.28515625" style="48" bestFit="1" customWidth="1"/>
    <col min="6670" max="6670" width="11.7109375" style="48" customWidth="1"/>
    <col min="6671" max="6912" width="9.140625" style="48"/>
    <col min="6913" max="6913" width="4.5703125" style="48" bestFit="1" customWidth="1"/>
    <col min="6914" max="6914" width="16.85546875" style="48" customWidth="1"/>
    <col min="6915" max="6915" width="10" style="48" bestFit="1" customWidth="1"/>
    <col min="6916" max="6916" width="5.85546875" style="48" customWidth="1"/>
    <col min="6917" max="6917" width="8.7109375" style="48" bestFit="1" customWidth="1"/>
    <col min="6918" max="6921" width="10" style="48" bestFit="1" customWidth="1"/>
    <col min="6922" max="6924" width="10" style="48" customWidth="1"/>
    <col min="6925" max="6925" width="11.28515625" style="48" bestFit="1" customWidth="1"/>
    <col min="6926" max="6926" width="11.7109375" style="48" customWidth="1"/>
    <col min="6927" max="7168" width="9.140625" style="48"/>
    <col min="7169" max="7169" width="4.5703125" style="48" bestFit="1" customWidth="1"/>
    <col min="7170" max="7170" width="16.85546875" style="48" customWidth="1"/>
    <col min="7171" max="7171" width="10" style="48" bestFit="1" customWidth="1"/>
    <col min="7172" max="7172" width="5.85546875" style="48" customWidth="1"/>
    <col min="7173" max="7173" width="8.7109375" style="48" bestFit="1" customWidth="1"/>
    <col min="7174" max="7177" width="10" style="48" bestFit="1" customWidth="1"/>
    <col min="7178" max="7180" width="10" style="48" customWidth="1"/>
    <col min="7181" max="7181" width="11.28515625" style="48" bestFit="1" customWidth="1"/>
    <col min="7182" max="7182" width="11.7109375" style="48" customWidth="1"/>
    <col min="7183" max="7424" width="9.140625" style="48"/>
    <col min="7425" max="7425" width="4.5703125" style="48" bestFit="1" customWidth="1"/>
    <col min="7426" max="7426" width="16.85546875" style="48" customWidth="1"/>
    <col min="7427" max="7427" width="10" style="48" bestFit="1" customWidth="1"/>
    <col min="7428" max="7428" width="5.85546875" style="48" customWidth="1"/>
    <col min="7429" max="7429" width="8.7109375" style="48" bestFit="1" customWidth="1"/>
    <col min="7430" max="7433" width="10" style="48" bestFit="1" customWidth="1"/>
    <col min="7434" max="7436" width="10" style="48" customWidth="1"/>
    <col min="7437" max="7437" width="11.28515625" style="48" bestFit="1" customWidth="1"/>
    <col min="7438" max="7438" width="11.7109375" style="48" customWidth="1"/>
    <col min="7439" max="7680" width="9.140625" style="48"/>
    <col min="7681" max="7681" width="4.5703125" style="48" bestFit="1" customWidth="1"/>
    <col min="7682" max="7682" width="16.85546875" style="48" customWidth="1"/>
    <col min="7683" max="7683" width="10" style="48" bestFit="1" customWidth="1"/>
    <col min="7684" max="7684" width="5.85546875" style="48" customWidth="1"/>
    <col min="7685" max="7685" width="8.7109375" style="48" bestFit="1" customWidth="1"/>
    <col min="7686" max="7689" width="10" style="48" bestFit="1" customWidth="1"/>
    <col min="7690" max="7692" width="10" style="48" customWidth="1"/>
    <col min="7693" max="7693" width="11.28515625" style="48" bestFit="1" customWidth="1"/>
    <col min="7694" max="7694" width="11.7109375" style="48" customWidth="1"/>
    <col min="7695" max="7936" width="9.140625" style="48"/>
    <col min="7937" max="7937" width="4.5703125" style="48" bestFit="1" customWidth="1"/>
    <col min="7938" max="7938" width="16.85546875" style="48" customWidth="1"/>
    <col min="7939" max="7939" width="10" style="48" bestFit="1" customWidth="1"/>
    <col min="7940" max="7940" width="5.85546875" style="48" customWidth="1"/>
    <col min="7941" max="7941" width="8.7109375" style="48" bestFit="1" customWidth="1"/>
    <col min="7942" max="7945" width="10" style="48" bestFit="1" customWidth="1"/>
    <col min="7946" max="7948" width="10" style="48" customWidth="1"/>
    <col min="7949" max="7949" width="11.28515625" style="48" bestFit="1" customWidth="1"/>
    <col min="7950" max="7950" width="11.7109375" style="48" customWidth="1"/>
    <col min="7951" max="8192" width="9.140625" style="48"/>
    <col min="8193" max="8193" width="4.5703125" style="48" bestFit="1" customWidth="1"/>
    <col min="8194" max="8194" width="16.85546875" style="48" customWidth="1"/>
    <col min="8195" max="8195" width="10" style="48" bestFit="1" customWidth="1"/>
    <col min="8196" max="8196" width="5.85546875" style="48" customWidth="1"/>
    <col min="8197" max="8197" width="8.7109375" style="48" bestFit="1" customWidth="1"/>
    <col min="8198" max="8201" width="10" style="48" bestFit="1" customWidth="1"/>
    <col min="8202" max="8204" width="10" style="48" customWidth="1"/>
    <col min="8205" max="8205" width="11.28515625" style="48" bestFit="1" customWidth="1"/>
    <col min="8206" max="8206" width="11.7109375" style="48" customWidth="1"/>
    <col min="8207" max="8448" width="9.140625" style="48"/>
    <col min="8449" max="8449" width="4.5703125" style="48" bestFit="1" customWidth="1"/>
    <col min="8450" max="8450" width="16.85546875" style="48" customWidth="1"/>
    <col min="8451" max="8451" width="10" style="48" bestFit="1" customWidth="1"/>
    <col min="8452" max="8452" width="5.85546875" style="48" customWidth="1"/>
    <col min="8453" max="8453" width="8.7109375" style="48" bestFit="1" customWidth="1"/>
    <col min="8454" max="8457" width="10" style="48" bestFit="1" customWidth="1"/>
    <col min="8458" max="8460" width="10" style="48" customWidth="1"/>
    <col min="8461" max="8461" width="11.28515625" style="48" bestFit="1" customWidth="1"/>
    <col min="8462" max="8462" width="11.7109375" style="48" customWidth="1"/>
    <col min="8463" max="8704" width="9.140625" style="48"/>
    <col min="8705" max="8705" width="4.5703125" style="48" bestFit="1" customWidth="1"/>
    <col min="8706" max="8706" width="16.85546875" style="48" customWidth="1"/>
    <col min="8707" max="8707" width="10" style="48" bestFit="1" customWidth="1"/>
    <col min="8708" max="8708" width="5.85546875" style="48" customWidth="1"/>
    <col min="8709" max="8709" width="8.7109375" style="48" bestFit="1" customWidth="1"/>
    <col min="8710" max="8713" width="10" style="48" bestFit="1" customWidth="1"/>
    <col min="8714" max="8716" width="10" style="48" customWidth="1"/>
    <col min="8717" max="8717" width="11.28515625" style="48" bestFit="1" customWidth="1"/>
    <col min="8718" max="8718" width="11.7109375" style="48" customWidth="1"/>
    <col min="8719" max="8960" width="9.140625" style="48"/>
    <col min="8961" max="8961" width="4.5703125" style="48" bestFit="1" customWidth="1"/>
    <col min="8962" max="8962" width="16.85546875" style="48" customWidth="1"/>
    <col min="8963" max="8963" width="10" style="48" bestFit="1" customWidth="1"/>
    <col min="8964" max="8964" width="5.85546875" style="48" customWidth="1"/>
    <col min="8965" max="8965" width="8.7109375" style="48" bestFit="1" customWidth="1"/>
    <col min="8966" max="8969" width="10" style="48" bestFit="1" customWidth="1"/>
    <col min="8970" max="8972" width="10" style="48" customWidth="1"/>
    <col min="8973" max="8973" width="11.28515625" style="48" bestFit="1" customWidth="1"/>
    <col min="8974" max="8974" width="11.7109375" style="48" customWidth="1"/>
    <col min="8975" max="9216" width="9.140625" style="48"/>
    <col min="9217" max="9217" width="4.5703125" style="48" bestFit="1" customWidth="1"/>
    <col min="9218" max="9218" width="16.85546875" style="48" customWidth="1"/>
    <col min="9219" max="9219" width="10" style="48" bestFit="1" customWidth="1"/>
    <col min="9220" max="9220" width="5.85546875" style="48" customWidth="1"/>
    <col min="9221" max="9221" width="8.7109375" style="48" bestFit="1" customWidth="1"/>
    <col min="9222" max="9225" width="10" style="48" bestFit="1" customWidth="1"/>
    <col min="9226" max="9228" width="10" style="48" customWidth="1"/>
    <col min="9229" max="9229" width="11.28515625" style="48" bestFit="1" customWidth="1"/>
    <col min="9230" max="9230" width="11.7109375" style="48" customWidth="1"/>
    <col min="9231" max="9472" width="9.140625" style="48"/>
    <col min="9473" max="9473" width="4.5703125" style="48" bestFit="1" customWidth="1"/>
    <col min="9474" max="9474" width="16.85546875" style="48" customWidth="1"/>
    <col min="9475" max="9475" width="10" style="48" bestFit="1" customWidth="1"/>
    <col min="9476" max="9476" width="5.85546875" style="48" customWidth="1"/>
    <col min="9477" max="9477" width="8.7109375" style="48" bestFit="1" customWidth="1"/>
    <col min="9478" max="9481" width="10" style="48" bestFit="1" customWidth="1"/>
    <col min="9482" max="9484" width="10" style="48" customWidth="1"/>
    <col min="9485" max="9485" width="11.28515625" style="48" bestFit="1" customWidth="1"/>
    <col min="9486" max="9486" width="11.7109375" style="48" customWidth="1"/>
    <col min="9487" max="9728" width="9.140625" style="48"/>
    <col min="9729" max="9729" width="4.5703125" style="48" bestFit="1" customWidth="1"/>
    <col min="9730" max="9730" width="16.85546875" style="48" customWidth="1"/>
    <col min="9731" max="9731" width="10" style="48" bestFit="1" customWidth="1"/>
    <col min="9732" max="9732" width="5.85546875" style="48" customWidth="1"/>
    <col min="9733" max="9733" width="8.7109375" style="48" bestFit="1" customWidth="1"/>
    <col min="9734" max="9737" width="10" style="48" bestFit="1" customWidth="1"/>
    <col min="9738" max="9740" width="10" style="48" customWidth="1"/>
    <col min="9741" max="9741" width="11.28515625" style="48" bestFit="1" customWidth="1"/>
    <col min="9742" max="9742" width="11.7109375" style="48" customWidth="1"/>
    <col min="9743" max="9984" width="9.140625" style="48"/>
    <col min="9985" max="9985" width="4.5703125" style="48" bestFit="1" customWidth="1"/>
    <col min="9986" max="9986" width="16.85546875" style="48" customWidth="1"/>
    <col min="9987" max="9987" width="10" style="48" bestFit="1" customWidth="1"/>
    <col min="9988" max="9988" width="5.85546875" style="48" customWidth="1"/>
    <col min="9989" max="9989" width="8.7109375" style="48" bestFit="1" customWidth="1"/>
    <col min="9990" max="9993" width="10" style="48" bestFit="1" customWidth="1"/>
    <col min="9994" max="9996" width="10" style="48" customWidth="1"/>
    <col min="9997" max="9997" width="11.28515625" style="48" bestFit="1" customWidth="1"/>
    <col min="9998" max="9998" width="11.7109375" style="48" customWidth="1"/>
    <col min="9999" max="10240" width="9.140625" style="48"/>
    <col min="10241" max="10241" width="4.5703125" style="48" bestFit="1" customWidth="1"/>
    <col min="10242" max="10242" width="16.85546875" style="48" customWidth="1"/>
    <col min="10243" max="10243" width="10" style="48" bestFit="1" customWidth="1"/>
    <col min="10244" max="10244" width="5.85546875" style="48" customWidth="1"/>
    <col min="10245" max="10245" width="8.7109375" style="48" bestFit="1" customWidth="1"/>
    <col min="10246" max="10249" width="10" style="48" bestFit="1" customWidth="1"/>
    <col min="10250" max="10252" width="10" style="48" customWidth="1"/>
    <col min="10253" max="10253" width="11.28515625" style="48" bestFit="1" customWidth="1"/>
    <col min="10254" max="10254" width="11.7109375" style="48" customWidth="1"/>
    <col min="10255" max="10496" width="9.140625" style="48"/>
    <col min="10497" max="10497" width="4.5703125" style="48" bestFit="1" customWidth="1"/>
    <col min="10498" max="10498" width="16.85546875" style="48" customWidth="1"/>
    <col min="10499" max="10499" width="10" style="48" bestFit="1" customWidth="1"/>
    <col min="10500" max="10500" width="5.85546875" style="48" customWidth="1"/>
    <col min="10501" max="10501" width="8.7109375" style="48" bestFit="1" customWidth="1"/>
    <col min="10502" max="10505" width="10" style="48" bestFit="1" customWidth="1"/>
    <col min="10506" max="10508" width="10" style="48" customWidth="1"/>
    <col min="10509" max="10509" width="11.28515625" style="48" bestFit="1" customWidth="1"/>
    <col min="10510" max="10510" width="11.7109375" style="48" customWidth="1"/>
    <col min="10511" max="10752" width="9.140625" style="48"/>
    <col min="10753" max="10753" width="4.5703125" style="48" bestFit="1" customWidth="1"/>
    <col min="10754" max="10754" width="16.85546875" style="48" customWidth="1"/>
    <col min="10755" max="10755" width="10" style="48" bestFit="1" customWidth="1"/>
    <col min="10756" max="10756" width="5.85546875" style="48" customWidth="1"/>
    <col min="10757" max="10757" width="8.7109375" style="48" bestFit="1" customWidth="1"/>
    <col min="10758" max="10761" width="10" style="48" bestFit="1" customWidth="1"/>
    <col min="10762" max="10764" width="10" style="48" customWidth="1"/>
    <col min="10765" max="10765" width="11.28515625" style="48" bestFit="1" customWidth="1"/>
    <col min="10766" max="10766" width="11.7109375" style="48" customWidth="1"/>
    <col min="10767" max="11008" width="9.140625" style="48"/>
    <col min="11009" max="11009" width="4.5703125" style="48" bestFit="1" customWidth="1"/>
    <col min="11010" max="11010" width="16.85546875" style="48" customWidth="1"/>
    <col min="11011" max="11011" width="10" style="48" bestFit="1" customWidth="1"/>
    <col min="11012" max="11012" width="5.85546875" style="48" customWidth="1"/>
    <col min="11013" max="11013" width="8.7109375" style="48" bestFit="1" customWidth="1"/>
    <col min="11014" max="11017" width="10" style="48" bestFit="1" customWidth="1"/>
    <col min="11018" max="11020" width="10" style="48" customWidth="1"/>
    <col min="11021" max="11021" width="11.28515625" style="48" bestFit="1" customWidth="1"/>
    <col min="11022" max="11022" width="11.7109375" style="48" customWidth="1"/>
    <col min="11023" max="11264" width="9.140625" style="48"/>
    <col min="11265" max="11265" width="4.5703125" style="48" bestFit="1" customWidth="1"/>
    <col min="11266" max="11266" width="16.85546875" style="48" customWidth="1"/>
    <col min="11267" max="11267" width="10" style="48" bestFit="1" customWidth="1"/>
    <col min="11268" max="11268" width="5.85546875" style="48" customWidth="1"/>
    <col min="11269" max="11269" width="8.7109375" style="48" bestFit="1" customWidth="1"/>
    <col min="11270" max="11273" width="10" style="48" bestFit="1" customWidth="1"/>
    <col min="11274" max="11276" width="10" style="48" customWidth="1"/>
    <col min="11277" max="11277" width="11.28515625" style="48" bestFit="1" customWidth="1"/>
    <col min="11278" max="11278" width="11.7109375" style="48" customWidth="1"/>
    <col min="11279" max="11520" width="9.140625" style="48"/>
    <col min="11521" max="11521" width="4.5703125" style="48" bestFit="1" customWidth="1"/>
    <col min="11522" max="11522" width="16.85546875" style="48" customWidth="1"/>
    <col min="11523" max="11523" width="10" style="48" bestFit="1" customWidth="1"/>
    <col min="11524" max="11524" width="5.85546875" style="48" customWidth="1"/>
    <col min="11525" max="11525" width="8.7109375" style="48" bestFit="1" customWidth="1"/>
    <col min="11526" max="11529" width="10" style="48" bestFit="1" customWidth="1"/>
    <col min="11530" max="11532" width="10" style="48" customWidth="1"/>
    <col min="11533" max="11533" width="11.28515625" style="48" bestFit="1" customWidth="1"/>
    <col min="11534" max="11534" width="11.7109375" style="48" customWidth="1"/>
    <col min="11535" max="11776" width="9.140625" style="48"/>
    <col min="11777" max="11777" width="4.5703125" style="48" bestFit="1" customWidth="1"/>
    <col min="11778" max="11778" width="16.85546875" style="48" customWidth="1"/>
    <col min="11779" max="11779" width="10" style="48" bestFit="1" customWidth="1"/>
    <col min="11780" max="11780" width="5.85546875" style="48" customWidth="1"/>
    <col min="11781" max="11781" width="8.7109375" style="48" bestFit="1" customWidth="1"/>
    <col min="11782" max="11785" width="10" style="48" bestFit="1" customWidth="1"/>
    <col min="11786" max="11788" width="10" style="48" customWidth="1"/>
    <col min="11789" max="11789" width="11.28515625" style="48" bestFit="1" customWidth="1"/>
    <col min="11790" max="11790" width="11.7109375" style="48" customWidth="1"/>
    <col min="11791" max="12032" width="9.140625" style="48"/>
    <col min="12033" max="12033" width="4.5703125" style="48" bestFit="1" customWidth="1"/>
    <col min="12034" max="12034" width="16.85546875" style="48" customWidth="1"/>
    <col min="12035" max="12035" width="10" style="48" bestFit="1" customWidth="1"/>
    <col min="12036" max="12036" width="5.85546875" style="48" customWidth="1"/>
    <col min="12037" max="12037" width="8.7109375" style="48" bestFit="1" customWidth="1"/>
    <col min="12038" max="12041" width="10" style="48" bestFit="1" customWidth="1"/>
    <col min="12042" max="12044" width="10" style="48" customWidth="1"/>
    <col min="12045" max="12045" width="11.28515625" style="48" bestFit="1" customWidth="1"/>
    <col min="12046" max="12046" width="11.7109375" style="48" customWidth="1"/>
    <col min="12047" max="12288" width="9.140625" style="48"/>
    <col min="12289" max="12289" width="4.5703125" style="48" bestFit="1" customWidth="1"/>
    <col min="12290" max="12290" width="16.85546875" style="48" customWidth="1"/>
    <col min="12291" max="12291" width="10" style="48" bestFit="1" customWidth="1"/>
    <col min="12292" max="12292" width="5.85546875" style="48" customWidth="1"/>
    <col min="12293" max="12293" width="8.7109375" style="48" bestFit="1" customWidth="1"/>
    <col min="12294" max="12297" width="10" style="48" bestFit="1" customWidth="1"/>
    <col min="12298" max="12300" width="10" style="48" customWidth="1"/>
    <col min="12301" max="12301" width="11.28515625" style="48" bestFit="1" customWidth="1"/>
    <col min="12302" max="12302" width="11.7109375" style="48" customWidth="1"/>
    <col min="12303" max="12544" width="9.140625" style="48"/>
    <col min="12545" max="12545" width="4.5703125" style="48" bestFit="1" customWidth="1"/>
    <col min="12546" max="12546" width="16.85546875" style="48" customWidth="1"/>
    <col min="12547" max="12547" width="10" style="48" bestFit="1" customWidth="1"/>
    <col min="12548" max="12548" width="5.85546875" style="48" customWidth="1"/>
    <col min="12549" max="12549" width="8.7109375" style="48" bestFit="1" customWidth="1"/>
    <col min="12550" max="12553" width="10" style="48" bestFit="1" customWidth="1"/>
    <col min="12554" max="12556" width="10" style="48" customWidth="1"/>
    <col min="12557" max="12557" width="11.28515625" style="48" bestFit="1" customWidth="1"/>
    <col min="12558" max="12558" width="11.7109375" style="48" customWidth="1"/>
    <col min="12559" max="12800" width="9.140625" style="48"/>
    <col min="12801" max="12801" width="4.5703125" style="48" bestFit="1" customWidth="1"/>
    <col min="12802" max="12802" width="16.85546875" style="48" customWidth="1"/>
    <col min="12803" max="12803" width="10" style="48" bestFit="1" customWidth="1"/>
    <col min="12804" max="12804" width="5.85546875" style="48" customWidth="1"/>
    <col min="12805" max="12805" width="8.7109375" style="48" bestFit="1" customWidth="1"/>
    <col min="12806" max="12809" width="10" style="48" bestFit="1" customWidth="1"/>
    <col min="12810" max="12812" width="10" style="48" customWidth="1"/>
    <col min="12813" max="12813" width="11.28515625" style="48" bestFit="1" customWidth="1"/>
    <col min="12814" max="12814" width="11.7109375" style="48" customWidth="1"/>
    <col min="12815" max="13056" width="9.140625" style="48"/>
    <col min="13057" max="13057" width="4.5703125" style="48" bestFit="1" customWidth="1"/>
    <col min="13058" max="13058" width="16.85546875" style="48" customWidth="1"/>
    <col min="13059" max="13059" width="10" style="48" bestFit="1" customWidth="1"/>
    <col min="13060" max="13060" width="5.85546875" style="48" customWidth="1"/>
    <col min="13061" max="13061" width="8.7109375" style="48" bestFit="1" customWidth="1"/>
    <col min="13062" max="13065" width="10" style="48" bestFit="1" customWidth="1"/>
    <col min="13066" max="13068" width="10" style="48" customWidth="1"/>
    <col min="13069" max="13069" width="11.28515625" style="48" bestFit="1" customWidth="1"/>
    <col min="13070" max="13070" width="11.7109375" style="48" customWidth="1"/>
    <col min="13071" max="13312" width="9.140625" style="48"/>
    <col min="13313" max="13313" width="4.5703125" style="48" bestFit="1" customWidth="1"/>
    <col min="13314" max="13314" width="16.85546875" style="48" customWidth="1"/>
    <col min="13315" max="13315" width="10" style="48" bestFit="1" customWidth="1"/>
    <col min="13316" max="13316" width="5.85546875" style="48" customWidth="1"/>
    <col min="13317" max="13317" width="8.7109375" style="48" bestFit="1" customWidth="1"/>
    <col min="13318" max="13321" width="10" style="48" bestFit="1" customWidth="1"/>
    <col min="13322" max="13324" width="10" style="48" customWidth="1"/>
    <col min="13325" max="13325" width="11.28515625" style="48" bestFit="1" customWidth="1"/>
    <col min="13326" max="13326" width="11.7109375" style="48" customWidth="1"/>
    <col min="13327" max="13568" width="9.140625" style="48"/>
    <col min="13569" max="13569" width="4.5703125" style="48" bestFit="1" customWidth="1"/>
    <col min="13570" max="13570" width="16.85546875" style="48" customWidth="1"/>
    <col min="13571" max="13571" width="10" style="48" bestFit="1" customWidth="1"/>
    <col min="13572" max="13572" width="5.85546875" style="48" customWidth="1"/>
    <col min="13573" max="13573" width="8.7109375" style="48" bestFit="1" customWidth="1"/>
    <col min="13574" max="13577" width="10" style="48" bestFit="1" customWidth="1"/>
    <col min="13578" max="13580" width="10" style="48" customWidth="1"/>
    <col min="13581" max="13581" width="11.28515625" style="48" bestFit="1" customWidth="1"/>
    <col min="13582" max="13582" width="11.7109375" style="48" customWidth="1"/>
    <col min="13583" max="13824" width="9.140625" style="48"/>
    <col min="13825" max="13825" width="4.5703125" style="48" bestFit="1" customWidth="1"/>
    <col min="13826" max="13826" width="16.85546875" style="48" customWidth="1"/>
    <col min="13827" max="13827" width="10" style="48" bestFit="1" customWidth="1"/>
    <col min="13828" max="13828" width="5.85546875" style="48" customWidth="1"/>
    <col min="13829" max="13829" width="8.7109375" style="48" bestFit="1" customWidth="1"/>
    <col min="13830" max="13833" width="10" style="48" bestFit="1" customWidth="1"/>
    <col min="13834" max="13836" width="10" style="48" customWidth="1"/>
    <col min="13837" max="13837" width="11.28515625" style="48" bestFit="1" customWidth="1"/>
    <col min="13838" max="13838" width="11.7109375" style="48" customWidth="1"/>
    <col min="13839" max="14080" width="9.140625" style="48"/>
    <col min="14081" max="14081" width="4.5703125" style="48" bestFit="1" customWidth="1"/>
    <col min="14082" max="14082" width="16.85546875" style="48" customWidth="1"/>
    <col min="14083" max="14083" width="10" style="48" bestFit="1" customWidth="1"/>
    <col min="14084" max="14084" width="5.85546875" style="48" customWidth="1"/>
    <col min="14085" max="14085" width="8.7109375" style="48" bestFit="1" customWidth="1"/>
    <col min="14086" max="14089" width="10" style="48" bestFit="1" customWidth="1"/>
    <col min="14090" max="14092" width="10" style="48" customWidth="1"/>
    <col min="14093" max="14093" width="11.28515625" style="48" bestFit="1" customWidth="1"/>
    <col min="14094" max="14094" width="11.7109375" style="48" customWidth="1"/>
    <col min="14095" max="14336" width="9.140625" style="48"/>
    <col min="14337" max="14337" width="4.5703125" style="48" bestFit="1" customWidth="1"/>
    <col min="14338" max="14338" width="16.85546875" style="48" customWidth="1"/>
    <col min="14339" max="14339" width="10" style="48" bestFit="1" customWidth="1"/>
    <col min="14340" max="14340" width="5.85546875" style="48" customWidth="1"/>
    <col min="14341" max="14341" width="8.7109375" style="48" bestFit="1" customWidth="1"/>
    <col min="14342" max="14345" width="10" style="48" bestFit="1" customWidth="1"/>
    <col min="14346" max="14348" width="10" style="48" customWidth="1"/>
    <col min="14349" max="14349" width="11.28515625" style="48" bestFit="1" customWidth="1"/>
    <col min="14350" max="14350" width="11.7109375" style="48" customWidth="1"/>
    <col min="14351" max="14592" width="9.140625" style="48"/>
    <col min="14593" max="14593" width="4.5703125" style="48" bestFit="1" customWidth="1"/>
    <col min="14594" max="14594" width="16.85546875" style="48" customWidth="1"/>
    <col min="14595" max="14595" width="10" style="48" bestFit="1" customWidth="1"/>
    <col min="14596" max="14596" width="5.85546875" style="48" customWidth="1"/>
    <col min="14597" max="14597" width="8.7109375" style="48" bestFit="1" customWidth="1"/>
    <col min="14598" max="14601" width="10" style="48" bestFit="1" customWidth="1"/>
    <col min="14602" max="14604" width="10" style="48" customWidth="1"/>
    <col min="14605" max="14605" width="11.28515625" style="48" bestFit="1" customWidth="1"/>
    <col min="14606" max="14606" width="11.7109375" style="48" customWidth="1"/>
    <col min="14607" max="14848" width="9.140625" style="48"/>
    <col min="14849" max="14849" width="4.5703125" style="48" bestFit="1" customWidth="1"/>
    <col min="14850" max="14850" width="16.85546875" style="48" customWidth="1"/>
    <col min="14851" max="14851" width="10" style="48" bestFit="1" customWidth="1"/>
    <col min="14852" max="14852" width="5.85546875" style="48" customWidth="1"/>
    <col min="14853" max="14853" width="8.7109375" style="48" bestFit="1" customWidth="1"/>
    <col min="14854" max="14857" width="10" style="48" bestFit="1" customWidth="1"/>
    <col min="14858" max="14860" width="10" style="48" customWidth="1"/>
    <col min="14861" max="14861" width="11.28515625" style="48" bestFit="1" customWidth="1"/>
    <col min="14862" max="14862" width="11.7109375" style="48" customWidth="1"/>
    <col min="14863" max="15104" width="9.140625" style="48"/>
    <col min="15105" max="15105" width="4.5703125" style="48" bestFit="1" customWidth="1"/>
    <col min="15106" max="15106" width="16.85546875" style="48" customWidth="1"/>
    <col min="15107" max="15107" width="10" style="48" bestFit="1" customWidth="1"/>
    <col min="15108" max="15108" width="5.85546875" style="48" customWidth="1"/>
    <col min="15109" max="15109" width="8.7109375" style="48" bestFit="1" customWidth="1"/>
    <col min="15110" max="15113" width="10" style="48" bestFit="1" customWidth="1"/>
    <col min="15114" max="15116" width="10" style="48" customWidth="1"/>
    <col min="15117" max="15117" width="11.28515625" style="48" bestFit="1" customWidth="1"/>
    <col min="15118" max="15118" width="11.7109375" style="48" customWidth="1"/>
    <col min="15119" max="15360" width="9.140625" style="48"/>
    <col min="15361" max="15361" width="4.5703125" style="48" bestFit="1" customWidth="1"/>
    <col min="15362" max="15362" width="16.85546875" style="48" customWidth="1"/>
    <col min="15363" max="15363" width="10" style="48" bestFit="1" customWidth="1"/>
    <col min="15364" max="15364" width="5.85546875" style="48" customWidth="1"/>
    <col min="15365" max="15365" width="8.7109375" style="48" bestFit="1" customWidth="1"/>
    <col min="15366" max="15369" width="10" style="48" bestFit="1" customWidth="1"/>
    <col min="15370" max="15372" width="10" style="48" customWidth="1"/>
    <col min="15373" max="15373" width="11.28515625" style="48" bestFit="1" customWidth="1"/>
    <col min="15374" max="15374" width="11.7109375" style="48" customWidth="1"/>
    <col min="15375" max="15616" width="9.140625" style="48"/>
    <col min="15617" max="15617" width="4.5703125" style="48" bestFit="1" customWidth="1"/>
    <col min="15618" max="15618" width="16.85546875" style="48" customWidth="1"/>
    <col min="15619" max="15619" width="10" style="48" bestFit="1" customWidth="1"/>
    <col min="15620" max="15620" width="5.85546875" style="48" customWidth="1"/>
    <col min="15621" max="15621" width="8.7109375" style="48" bestFit="1" customWidth="1"/>
    <col min="15622" max="15625" width="10" style="48" bestFit="1" customWidth="1"/>
    <col min="15626" max="15628" width="10" style="48" customWidth="1"/>
    <col min="15629" max="15629" width="11.28515625" style="48" bestFit="1" customWidth="1"/>
    <col min="15630" max="15630" width="11.7109375" style="48" customWidth="1"/>
    <col min="15631" max="15872" width="9.140625" style="48"/>
    <col min="15873" max="15873" width="4.5703125" style="48" bestFit="1" customWidth="1"/>
    <col min="15874" max="15874" width="16.85546875" style="48" customWidth="1"/>
    <col min="15875" max="15875" width="10" style="48" bestFit="1" customWidth="1"/>
    <col min="15876" max="15876" width="5.85546875" style="48" customWidth="1"/>
    <col min="15877" max="15877" width="8.7109375" style="48" bestFit="1" customWidth="1"/>
    <col min="15878" max="15881" width="10" style="48" bestFit="1" customWidth="1"/>
    <col min="15882" max="15884" width="10" style="48" customWidth="1"/>
    <col min="15885" max="15885" width="11.28515625" style="48" bestFit="1" customWidth="1"/>
    <col min="15886" max="15886" width="11.7109375" style="48" customWidth="1"/>
    <col min="15887" max="16128" width="9.140625" style="48"/>
    <col min="16129" max="16129" width="4.5703125" style="48" bestFit="1" customWidth="1"/>
    <col min="16130" max="16130" width="16.85546875" style="48" customWidth="1"/>
    <col min="16131" max="16131" width="10" style="48" bestFit="1" customWidth="1"/>
    <col min="16132" max="16132" width="5.85546875" style="48" customWidth="1"/>
    <col min="16133" max="16133" width="8.7109375" style="48" bestFit="1" customWidth="1"/>
    <col min="16134" max="16137" width="10" style="48" bestFit="1" customWidth="1"/>
    <col min="16138" max="16140" width="10" style="48" customWidth="1"/>
    <col min="16141" max="16141" width="11.28515625" style="48" bestFit="1" customWidth="1"/>
    <col min="16142" max="16142" width="11.7109375" style="48" customWidth="1"/>
    <col min="16143" max="16384" width="9.140625" style="48"/>
  </cols>
  <sheetData>
    <row r="1" spans="1:13" s="26" customFormat="1" ht="18" customHeight="1" x14ac:dyDescent="0.2">
      <c r="A1" s="84" t="s">
        <v>530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6"/>
    </row>
    <row r="2" spans="1:13" s="26" customFormat="1" ht="15" customHeight="1" x14ac:dyDescent="0.2">
      <c r="A2" s="87" t="s">
        <v>531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</row>
    <row r="3" spans="1:13" s="26" customFormat="1" ht="15" customHeight="1" x14ac:dyDescent="0.2">
      <c r="A3" s="90" t="s">
        <v>532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2"/>
    </row>
    <row r="4" spans="1:13" s="26" customFormat="1" ht="15" customHeight="1" x14ac:dyDescent="0.2">
      <c r="A4" s="93" t="s">
        <v>588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5"/>
    </row>
    <row r="5" spans="1:13" s="26" customFormat="1" ht="15" customHeight="1" x14ac:dyDescent="0.2">
      <c r="A5" s="27" t="s">
        <v>533</v>
      </c>
      <c r="B5" s="97" t="s">
        <v>558</v>
      </c>
      <c r="C5" s="97"/>
      <c r="D5" s="97"/>
      <c r="E5" s="97"/>
      <c r="F5" s="97"/>
      <c r="G5" s="97"/>
      <c r="H5" s="55" t="s">
        <v>551</v>
      </c>
      <c r="I5" s="98" t="s">
        <v>552</v>
      </c>
      <c r="J5" s="98"/>
      <c r="K5" s="98"/>
      <c r="L5" s="96" t="s">
        <v>553</v>
      </c>
      <c r="M5" s="96"/>
    </row>
    <row r="6" spans="1:13" s="26" customFormat="1" ht="18.75" customHeight="1" x14ac:dyDescent="0.2">
      <c r="A6" s="28" t="s">
        <v>508</v>
      </c>
      <c r="B6" s="28" t="s">
        <v>534</v>
      </c>
      <c r="C6" s="28" t="s">
        <v>535</v>
      </c>
      <c r="D6" s="28" t="s">
        <v>536</v>
      </c>
      <c r="E6" s="28" t="s">
        <v>537</v>
      </c>
      <c r="F6" s="28" t="s">
        <v>538</v>
      </c>
      <c r="G6" s="28" t="s">
        <v>539</v>
      </c>
      <c r="H6" s="28" t="s">
        <v>540</v>
      </c>
      <c r="I6" s="28" t="s">
        <v>541</v>
      </c>
      <c r="J6" s="28" t="s">
        <v>542</v>
      </c>
      <c r="K6" s="28" t="s">
        <v>543</v>
      </c>
      <c r="L6" s="28" t="s">
        <v>544</v>
      </c>
      <c r="M6" s="28" t="s">
        <v>545</v>
      </c>
    </row>
    <row r="7" spans="1:13" s="26" customFormat="1" ht="11.25" x14ac:dyDescent="0.2">
      <c r="A7" s="78">
        <v>1</v>
      </c>
      <c r="B7" s="79" t="s">
        <v>0</v>
      </c>
      <c r="C7" s="29" t="s">
        <v>546</v>
      </c>
      <c r="D7" s="30" t="s">
        <v>547</v>
      </c>
      <c r="E7" s="31"/>
      <c r="F7" s="32"/>
      <c r="G7" s="32"/>
      <c r="H7" s="32"/>
      <c r="I7" s="32"/>
      <c r="J7" s="32"/>
      <c r="K7" s="32"/>
      <c r="L7" s="32"/>
      <c r="M7" s="33"/>
    </row>
    <row r="8" spans="1:13" s="26" customFormat="1" ht="11.25" x14ac:dyDescent="0.2">
      <c r="A8" s="78"/>
      <c r="B8" s="79"/>
      <c r="C8" s="34" t="e">
        <f>C9/C37</f>
        <v>#DIV/0!</v>
      </c>
      <c r="D8" s="30" t="s">
        <v>125</v>
      </c>
      <c r="E8" s="35">
        <v>1</v>
      </c>
      <c r="F8" s="35"/>
      <c r="G8" s="35"/>
      <c r="H8" s="35"/>
      <c r="I8" s="35"/>
      <c r="J8" s="35"/>
      <c r="K8" s="35"/>
      <c r="L8" s="35"/>
      <c r="M8" s="36">
        <f>SUM(E8:L8)</f>
        <v>1</v>
      </c>
    </row>
    <row r="9" spans="1:13" s="26" customFormat="1" ht="11.25" x14ac:dyDescent="0.2">
      <c r="A9" s="78"/>
      <c r="B9" s="79"/>
      <c r="C9" s="37">
        <f>PLANILHA!I9</f>
        <v>0</v>
      </c>
      <c r="D9" s="30" t="s">
        <v>548</v>
      </c>
      <c r="E9" s="38">
        <f>C9*E8</f>
        <v>0</v>
      </c>
      <c r="F9" s="39"/>
      <c r="G9" s="39"/>
      <c r="H9" s="39"/>
      <c r="I9" s="39"/>
      <c r="J9" s="39"/>
      <c r="K9" s="39"/>
      <c r="L9" s="39"/>
      <c r="M9" s="39">
        <f>SUM(E9:L9)</f>
        <v>0</v>
      </c>
    </row>
    <row r="10" spans="1:13" s="26" customFormat="1" ht="11.25" x14ac:dyDescent="0.2">
      <c r="A10" s="78">
        <v>2</v>
      </c>
      <c r="B10" s="79" t="s">
        <v>8</v>
      </c>
      <c r="C10" s="29" t="s">
        <v>546</v>
      </c>
      <c r="D10" s="30" t="s">
        <v>547</v>
      </c>
      <c r="E10" s="31"/>
      <c r="F10" s="32"/>
      <c r="G10" s="32"/>
      <c r="H10" s="32"/>
      <c r="I10" s="32"/>
      <c r="J10" s="32"/>
      <c r="K10" s="32"/>
      <c r="L10" s="32"/>
      <c r="M10" s="33"/>
    </row>
    <row r="11" spans="1:13" s="26" customFormat="1" ht="11.25" x14ac:dyDescent="0.2">
      <c r="A11" s="78"/>
      <c r="B11" s="79"/>
      <c r="C11" s="34" t="e">
        <f>C12/C37</f>
        <v>#DIV/0!</v>
      </c>
      <c r="D11" s="30" t="s">
        <v>125</v>
      </c>
      <c r="E11" s="35">
        <v>1</v>
      </c>
      <c r="F11" s="35"/>
      <c r="G11" s="35"/>
      <c r="H11" s="35"/>
      <c r="I11" s="35"/>
      <c r="J11" s="35"/>
      <c r="K11" s="35"/>
      <c r="L11" s="35"/>
      <c r="M11" s="36">
        <f>SUM(E11:L11)</f>
        <v>1</v>
      </c>
    </row>
    <row r="12" spans="1:13" s="26" customFormat="1" ht="11.25" x14ac:dyDescent="0.2">
      <c r="A12" s="78"/>
      <c r="B12" s="79"/>
      <c r="C12" s="37">
        <f>PLANILHA!I17</f>
        <v>0</v>
      </c>
      <c r="D12" s="30" t="s">
        <v>548</v>
      </c>
      <c r="E12" s="38">
        <f>C12*E11</f>
        <v>0</v>
      </c>
      <c r="F12" s="38"/>
      <c r="G12" s="38"/>
      <c r="H12" s="38"/>
      <c r="I12" s="38"/>
      <c r="J12" s="38"/>
      <c r="K12" s="38"/>
      <c r="L12" s="38"/>
      <c r="M12" s="39">
        <f>SUM(E12:L12)</f>
        <v>0</v>
      </c>
    </row>
    <row r="13" spans="1:13" s="26" customFormat="1" ht="11.25" x14ac:dyDescent="0.2">
      <c r="A13" s="78">
        <v>3</v>
      </c>
      <c r="B13" s="79" t="s">
        <v>17</v>
      </c>
      <c r="C13" s="29" t="s">
        <v>546</v>
      </c>
      <c r="D13" s="30" t="s">
        <v>547</v>
      </c>
      <c r="E13" s="40"/>
      <c r="F13" s="40"/>
      <c r="G13" s="32"/>
      <c r="H13" s="32"/>
      <c r="I13" s="32"/>
      <c r="J13" s="32"/>
      <c r="K13" s="32"/>
      <c r="L13" s="32"/>
      <c r="M13" s="33"/>
    </row>
    <row r="14" spans="1:13" s="26" customFormat="1" ht="11.25" x14ac:dyDescent="0.2">
      <c r="A14" s="78"/>
      <c r="B14" s="79"/>
      <c r="C14" s="34" t="e">
        <f>C15/C37</f>
        <v>#DIV/0!</v>
      </c>
      <c r="D14" s="42" t="s">
        <v>125</v>
      </c>
      <c r="E14" s="35">
        <v>0.75</v>
      </c>
      <c r="F14" s="35">
        <v>0.25</v>
      </c>
      <c r="G14" s="51"/>
      <c r="H14" s="51"/>
      <c r="I14" s="51"/>
      <c r="J14" s="51"/>
      <c r="K14" s="51"/>
      <c r="L14" s="51"/>
      <c r="M14" s="36">
        <f>SUM(E14:L14)</f>
        <v>1</v>
      </c>
    </row>
    <row r="15" spans="1:13" s="26" customFormat="1" ht="11.25" x14ac:dyDescent="0.2">
      <c r="A15" s="78"/>
      <c r="B15" s="79"/>
      <c r="C15" s="37">
        <f>PLANILHA!I28</f>
        <v>0</v>
      </c>
      <c r="D15" s="42" t="s">
        <v>548</v>
      </c>
      <c r="E15" s="39">
        <f>C15*E14</f>
        <v>0</v>
      </c>
      <c r="F15" s="38">
        <f>C15*F14</f>
        <v>0</v>
      </c>
      <c r="G15" s="52"/>
      <c r="H15" s="52"/>
      <c r="I15" s="52"/>
      <c r="J15" s="52"/>
      <c r="K15" s="52"/>
      <c r="L15" s="52"/>
      <c r="M15" s="39">
        <f>SUM(E15:L15)</f>
        <v>0</v>
      </c>
    </row>
    <row r="16" spans="1:13" s="26" customFormat="1" ht="12.75" customHeight="1" x14ac:dyDescent="0.2">
      <c r="A16" s="78">
        <v>4</v>
      </c>
      <c r="B16" s="79" t="s">
        <v>22</v>
      </c>
      <c r="C16" s="29" t="s">
        <v>546</v>
      </c>
      <c r="D16" s="30" t="s">
        <v>547</v>
      </c>
      <c r="E16" s="32"/>
      <c r="F16" s="31"/>
      <c r="G16" s="31"/>
      <c r="H16" s="31"/>
      <c r="I16" s="31"/>
      <c r="J16" s="31"/>
      <c r="K16" s="31"/>
      <c r="L16" s="31"/>
      <c r="M16" s="33"/>
    </row>
    <row r="17" spans="1:13" s="26" customFormat="1" ht="11.25" x14ac:dyDescent="0.2">
      <c r="A17" s="78"/>
      <c r="B17" s="79"/>
      <c r="C17" s="34" t="e">
        <f>C18/C37</f>
        <v>#DIV/0!</v>
      </c>
      <c r="D17" s="42" t="s">
        <v>125</v>
      </c>
      <c r="E17" s="35"/>
      <c r="F17" s="35">
        <f t="shared" ref="F17:L17" si="0">1/7</f>
        <v>0.14285714285714285</v>
      </c>
      <c r="G17" s="35">
        <f t="shared" si="0"/>
        <v>0.14285714285714285</v>
      </c>
      <c r="H17" s="35">
        <f t="shared" si="0"/>
        <v>0.14285714285714285</v>
      </c>
      <c r="I17" s="35">
        <f t="shared" si="0"/>
        <v>0.14285714285714285</v>
      </c>
      <c r="J17" s="35">
        <f t="shared" si="0"/>
        <v>0.14285714285714285</v>
      </c>
      <c r="K17" s="35">
        <f t="shared" si="0"/>
        <v>0.14285714285714285</v>
      </c>
      <c r="L17" s="35">
        <f t="shared" si="0"/>
        <v>0.14285714285714285</v>
      </c>
      <c r="M17" s="36">
        <f>SUM(E17:L17)</f>
        <v>0.99999999999999978</v>
      </c>
    </row>
    <row r="18" spans="1:13" s="26" customFormat="1" ht="11.25" x14ac:dyDescent="0.2">
      <c r="A18" s="78"/>
      <c r="B18" s="79"/>
      <c r="C18" s="37">
        <f>PLANILHA!I35</f>
        <v>0</v>
      </c>
      <c r="D18" s="42" t="s">
        <v>548</v>
      </c>
      <c r="E18" s="39"/>
      <c r="F18" s="39">
        <f>C18*F17</f>
        <v>0</v>
      </c>
      <c r="G18" s="39">
        <f>C18*G17</f>
        <v>0</v>
      </c>
      <c r="H18" s="38">
        <f>C18*H17</f>
        <v>0</v>
      </c>
      <c r="I18" s="38">
        <f>C18*I17</f>
        <v>0</v>
      </c>
      <c r="J18" s="38">
        <f>C18*J17</f>
        <v>0</v>
      </c>
      <c r="K18" s="38">
        <f>C18*K17</f>
        <v>0</v>
      </c>
      <c r="L18" s="38">
        <f>C18*L17</f>
        <v>0</v>
      </c>
      <c r="M18" s="39">
        <f>SUM(E18:L18)</f>
        <v>0</v>
      </c>
    </row>
    <row r="19" spans="1:13" s="26" customFormat="1" ht="11.25" x14ac:dyDescent="0.2">
      <c r="A19" s="78">
        <v>5</v>
      </c>
      <c r="B19" s="79" t="s">
        <v>52</v>
      </c>
      <c r="C19" s="29" t="s">
        <v>546</v>
      </c>
      <c r="D19" s="30" t="s">
        <v>547</v>
      </c>
      <c r="E19" s="32"/>
      <c r="F19" s="32"/>
      <c r="G19" s="32"/>
      <c r="H19" s="32"/>
      <c r="I19" s="32"/>
      <c r="J19" s="31"/>
      <c r="K19" s="31"/>
      <c r="L19" s="31"/>
      <c r="M19" s="33"/>
    </row>
    <row r="20" spans="1:13" s="26" customFormat="1" ht="11.25" x14ac:dyDescent="0.2">
      <c r="A20" s="78"/>
      <c r="B20" s="79"/>
      <c r="C20" s="34" t="e">
        <f>C21/C37</f>
        <v>#DIV/0!</v>
      </c>
      <c r="D20" s="42" t="s">
        <v>125</v>
      </c>
      <c r="E20" s="51"/>
      <c r="F20" s="51"/>
      <c r="G20" s="51"/>
      <c r="H20" s="51"/>
      <c r="I20" s="51"/>
      <c r="J20" s="35">
        <f>1/3</f>
        <v>0.33333333333333331</v>
      </c>
      <c r="K20" s="35">
        <f>1/3</f>
        <v>0.33333333333333331</v>
      </c>
      <c r="L20" s="35">
        <f>1/3</f>
        <v>0.33333333333333331</v>
      </c>
      <c r="M20" s="36">
        <f>SUM(E20:L20)</f>
        <v>1</v>
      </c>
    </row>
    <row r="21" spans="1:13" s="26" customFormat="1" ht="11.25" x14ac:dyDescent="0.2">
      <c r="A21" s="78"/>
      <c r="B21" s="79"/>
      <c r="C21" s="37">
        <f>PLANILHA!I216</f>
        <v>0</v>
      </c>
      <c r="D21" s="42" t="s">
        <v>548</v>
      </c>
      <c r="E21" s="53"/>
      <c r="F21" s="53"/>
      <c r="G21" s="52"/>
      <c r="H21" s="52"/>
      <c r="I21" s="52"/>
      <c r="J21" s="38">
        <f>C21*J20</f>
        <v>0</v>
      </c>
      <c r="K21" s="38">
        <f>C21*K20</f>
        <v>0</v>
      </c>
      <c r="L21" s="38">
        <f>C21*L20</f>
        <v>0</v>
      </c>
      <c r="M21" s="39">
        <f>SUM(E21:L21)</f>
        <v>0</v>
      </c>
    </row>
    <row r="22" spans="1:13" s="26" customFormat="1" ht="11.25" x14ac:dyDescent="0.2">
      <c r="A22" s="78">
        <v>6</v>
      </c>
      <c r="B22" s="79" t="s">
        <v>76</v>
      </c>
      <c r="C22" s="29" t="s">
        <v>546</v>
      </c>
      <c r="D22" s="30" t="s">
        <v>547</v>
      </c>
      <c r="E22" s="32"/>
      <c r="F22" s="32"/>
      <c r="G22" s="32"/>
      <c r="H22" s="32"/>
      <c r="I22" s="32"/>
      <c r="J22" s="32"/>
      <c r="K22" s="32"/>
      <c r="L22" s="31"/>
      <c r="M22" s="33"/>
    </row>
    <row r="23" spans="1:13" s="26" customFormat="1" ht="11.25" x14ac:dyDescent="0.2">
      <c r="A23" s="78"/>
      <c r="B23" s="79"/>
      <c r="C23" s="34" t="e">
        <f>C24/C37</f>
        <v>#DIV/0!</v>
      </c>
      <c r="D23" s="42" t="s">
        <v>125</v>
      </c>
      <c r="E23" s="35"/>
      <c r="F23" s="35"/>
      <c r="G23" s="35"/>
      <c r="H23" s="35"/>
      <c r="I23" s="35"/>
      <c r="J23" s="35"/>
      <c r="K23" s="35"/>
      <c r="L23" s="35">
        <v>1</v>
      </c>
      <c r="M23" s="36">
        <f>SUM(E23:L23)</f>
        <v>1</v>
      </c>
    </row>
    <row r="24" spans="1:13" s="26" customFormat="1" ht="11.25" x14ac:dyDescent="0.2">
      <c r="A24" s="78"/>
      <c r="B24" s="79"/>
      <c r="C24" s="50">
        <f>PLANILHA!I290</f>
        <v>0</v>
      </c>
      <c r="D24" s="42" t="s">
        <v>548</v>
      </c>
      <c r="E24" s="39"/>
      <c r="F24" s="39"/>
      <c r="G24" s="39"/>
      <c r="H24" s="39"/>
      <c r="I24" s="39"/>
      <c r="J24" s="39"/>
      <c r="K24" s="39"/>
      <c r="L24" s="38">
        <f>C24*L23</f>
        <v>0</v>
      </c>
      <c r="M24" s="39">
        <f>SUM(E24:L24)</f>
        <v>0</v>
      </c>
    </row>
    <row r="25" spans="1:13" s="26" customFormat="1" ht="11.25" x14ac:dyDescent="0.2">
      <c r="A25" s="78">
        <v>7</v>
      </c>
      <c r="B25" s="79" t="s">
        <v>78</v>
      </c>
      <c r="C25" s="29" t="s">
        <v>546</v>
      </c>
      <c r="D25" s="30" t="s">
        <v>547</v>
      </c>
      <c r="E25" s="32"/>
      <c r="F25" s="32"/>
      <c r="G25" s="32"/>
      <c r="H25" s="32"/>
      <c r="I25" s="32"/>
      <c r="J25" s="32"/>
      <c r="K25" s="31"/>
      <c r="L25" s="31"/>
      <c r="M25" s="33"/>
    </row>
    <row r="26" spans="1:13" s="26" customFormat="1" ht="11.25" x14ac:dyDescent="0.2">
      <c r="A26" s="78"/>
      <c r="B26" s="79"/>
      <c r="C26" s="34" t="e">
        <f>C27/C37</f>
        <v>#DIV/0!</v>
      </c>
      <c r="D26" s="42" t="s">
        <v>125</v>
      </c>
      <c r="E26" s="35"/>
      <c r="F26" s="35"/>
      <c r="G26" s="35"/>
      <c r="H26" s="35"/>
      <c r="I26" s="35"/>
      <c r="J26" s="35"/>
      <c r="K26" s="35">
        <f>1/2</f>
        <v>0.5</v>
      </c>
      <c r="L26" s="35">
        <f>1/2</f>
        <v>0.5</v>
      </c>
      <c r="M26" s="36">
        <f>SUM(E26:L26)</f>
        <v>1</v>
      </c>
    </row>
    <row r="27" spans="1:13" s="26" customFormat="1" ht="11.25" x14ac:dyDescent="0.2">
      <c r="A27" s="78"/>
      <c r="B27" s="79"/>
      <c r="C27" s="50">
        <f>PLANILHA!I292</f>
        <v>0</v>
      </c>
      <c r="D27" s="42" t="s">
        <v>548</v>
      </c>
      <c r="E27" s="39"/>
      <c r="F27" s="39"/>
      <c r="G27" s="39"/>
      <c r="H27" s="39"/>
      <c r="I27" s="39"/>
      <c r="J27" s="39"/>
      <c r="K27" s="39">
        <f>C27*K26</f>
        <v>0</v>
      </c>
      <c r="L27" s="39">
        <f>C27*L26</f>
        <v>0</v>
      </c>
      <c r="M27" s="39">
        <f>SUM(E27:L27)</f>
        <v>0</v>
      </c>
    </row>
    <row r="28" spans="1:13" s="26" customFormat="1" ht="11.25" x14ac:dyDescent="0.2">
      <c r="A28" s="78">
        <v>8</v>
      </c>
      <c r="B28" s="79" t="s">
        <v>90</v>
      </c>
      <c r="C28" s="29" t="s">
        <v>546</v>
      </c>
      <c r="D28" s="30" t="s">
        <v>547</v>
      </c>
      <c r="E28" s="32"/>
      <c r="F28" s="32"/>
      <c r="G28" s="32"/>
      <c r="H28" s="32"/>
      <c r="I28" s="32"/>
      <c r="J28" s="32"/>
      <c r="K28" s="31"/>
      <c r="L28" s="31"/>
      <c r="M28" s="33"/>
    </row>
    <row r="29" spans="1:13" s="26" customFormat="1" ht="11.25" x14ac:dyDescent="0.2">
      <c r="A29" s="78"/>
      <c r="B29" s="79"/>
      <c r="C29" s="34" t="e">
        <f>C30/C37</f>
        <v>#DIV/0!</v>
      </c>
      <c r="D29" s="42" t="s">
        <v>125</v>
      </c>
      <c r="E29" s="35"/>
      <c r="F29" s="35"/>
      <c r="G29" s="35"/>
      <c r="H29" s="35"/>
      <c r="I29" s="35"/>
      <c r="J29" s="35"/>
      <c r="K29" s="35">
        <f>1/2</f>
        <v>0.5</v>
      </c>
      <c r="L29" s="35">
        <f>1/2</f>
        <v>0.5</v>
      </c>
      <c r="M29" s="36">
        <f>SUM(E29:L29)</f>
        <v>1</v>
      </c>
    </row>
    <row r="30" spans="1:13" s="26" customFormat="1" ht="11.25" x14ac:dyDescent="0.2">
      <c r="A30" s="78"/>
      <c r="B30" s="79"/>
      <c r="C30" s="50">
        <f>PLANILHA!I307</f>
        <v>0</v>
      </c>
      <c r="D30" s="42" t="s">
        <v>548</v>
      </c>
      <c r="E30" s="39"/>
      <c r="F30" s="39"/>
      <c r="G30" s="39"/>
      <c r="H30" s="39"/>
      <c r="I30" s="39"/>
      <c r="J30" s="39"/>
      <c r="K30" s="38">
        <f>C30*K29</f>
        <v>0</v>
      </c>
      <c r="L30" s="38">
        <f>C30*L29</f>
        <v>0</v>
      </c>
      <c r="M30" s="39">
        <f>SUM(E30:L30)</f>
        <v>0</v>
      </c>
    </row>
    <row r="31" spans="1:13" s="26" customFormat="1" ht="11.25" x14ac:dyDescent="0.2">
      <c r="A31" s="78">
        <v>9</v>
      </c>
      <c r="B31" s="79" t="s">
        <v>105</v>
      </c>
      <c r="C31" s="29" t="s">
        <v>546</v>
      </c>
      <c r="D31" s="30" t="s">
        <v>547</v>
      </c>
      <c r="E31" s="32"/>
      <c r="F31" s="32"/>
      <c r="G31" s="32"/>
      <c r="H31" s="32"/>
      <c r="I31" s="32"/>
      <c r="J31" s="32"/>
      <c r="K31" s="31"/>
      <c r="L31" s="31"/>
      <c r="M31" s="33"/>
    </row>
    <row r="32" spans="1:13" s="26" customFormat="1" ht="11.25" x14ac:dyDescent="0.2">
      <c r="A32" s="78"/>
      <c r="B32" s="79"/>
      <c r="C32" s="34" t="e">
        <f>C33/C37</f>
        <v>#DIV/0!</v>
      </c>
      <c r="D32" s="42" t="s">
        <v>125</v>
      </c>
      <c r="E32" s="35"/>
      <c r="F32" s="35"/>
      <c r="G32" s="35"/>
      <c r="H32" s="35"/>
      <c r="I32" s="35"/>
      <c r="J32" s="35"/>
      <c r="K32" s="35">
        <f>1/2</f>
        <v>0.5</v>
      </c>
      <c r="L32" s="35">
        <v>0.5</v>
      </c>
      <c r="M32" s="36">
        <f>SUM(E32:L32)</f>
        <v>1</v>
      </c>
    </row>
    <row r="33" spans="1:14" s="26" customFormat="1" ht="11.25" x14ac:dyDescent="0.2">
      <c r="A33" s="78"/>
      <c r="B33" s="79"/>
      <c r="C33" s="50">
        <f>PLANILHA!I328</f>
        <v>0</v>
      </c>
      <c r="D33" s="42" t="s">
        <v>548</v>
      </c>
      <c r="E33" s="39"/>
      <c r="F33" s="39"/>
      <c r="G33" s="39"/>
      <c r="H33" s="39"/>
      <c r="I33" s="39"/>
      <c r="J33" s="39"/>
      <c r="K33" s="39">
        <f>C33*L32</f>
        <v>0</v>
      </c>
      <c r="L33" s="38">
        <f>C33*L32</f>
        <v>0</v>
      </c>
      <c r="M33" s="39">
        <f>SUM(E33:L33)</f>
        <v>0</v>
      </c>
    </row>
    <row r="34" spans="1:14" s="26" customFormat="1" ht="11.25" x14ac:dyDescent="0.2">
      <c r="A34" s="78">
        <v>10</v>
      </c>
      <c r="B34" s="79" t="s">
        <v>112</v>
      </c>
      <c r="C34" s="29" t="s">
        <v>546</v>
      </c>
      <c r="D34" s="30" t="s">
        <v>547</v>
      </c>
      <c r="E34" s="41"/>
      <c r="F34" s="41"/>
      <c r="G34" s="41"/>
      <c r="H34" s="41"/>
      <c r="I34" s="41"/>
      <c r="J34" s="41"/>
      <c r="K34" s="41"/>
      <c r="L34" s="40"/>
      <c r="M34" s="33"/>
    </row>
    <row r="35" spans="1:14" s="26" customFormat="1" ht="11.25" x14ac:dyDescent="0.2">
      <c r="A35" s="78"/>
      <c r="B35" s="79"/>
      <c r="C35" s="34" t="e">
        <f>C36/C37</f>
        <v>#DIV/0!</v>
      </c>
      <c r="D35" s="42" t="s">
        <v>125</v>
      </c>
      <c r="E35" s="35">
        <v>0.1115</v>
      </c>
      <c r="F35" s="35">
        <v>0.1326</v>
      </c>
      <c r="G35" s="35">
        <v>9.9699999999999997E-2</v>
      </c>
      <c r="H35" s="35">
        <v>9.9699999999999997E-2</v>
      </c>
      <c r="I35" s="35">
        <v>9.9699999999999997E-2</v>
      </c>
      <c r="J35" s="35">
        <v>0.1181</v>
      </c>
      <c r="K35" s="35">
        <v>0.16300000000000001</v>
      </c>
      <c r="L35" s="35">
        <v>0.1757</v>
      </c>
      <c r="M35" s="36">
        <f>SUM(E35:L35)</f>
        <v>1</v>
      </c>
    </row>
    <row r="36" spans="1:14" s="26" customFormat="1" ht="11.25" x14ac:dyDescent="0.2">
      <c r="A36" s="78"/>
      <c r="B36" s="79"/>
      <c r="C36" s="50">
        <f>PLANILHA!I338</f>
        <v>0</v>
      </c>
      <c r="D36" s="42" t="s">
        <v>548</v>
      </c>
      <c r="E36" s="39">
        <f>C36*E35</f>
        <v>0</v>
      </c>
      <c r="F36" s="39">
        <f>C36*F35</f>
        <v>0</v>
      </c>
      <c r="G36" s="39">
        <f>C36*G35</f>
        <v>0</v>
      </c>
      <c r="H36" s="39">
        <f>C36*H35</f>
        <v>0</v>
      </c>
      <c r="I36" s="39">
        <f>C36*I35</f>
        <v>0</v>
      </c>
      <c r="J36" s="39">
        <f>C36*J35</f>
        <v>0</v>
      </c>
      <c r="K36" s="39">
        <f>C36*K35</f>
        <v>0</v>
      </c>
      <c r="L36" s="38">
        <f>C36*L35</f>
        <v>0</v>
      </c>
      <c r="M36" s="39">
        <f>SUM(E36:L36)</f>
        <v>0</v>
      </c>
    </row>
    <row r="37" spans="1:14" s="26" customFormat="1" ht="11.25" x14ac:dyDescent="0.2">
      <c r="A37" s="81" t="s">
        <v>556</v>
      </c>
      <c r="B37" s="81"/>
      <c r="C37" s="82">
        <f>C9+C12+C15+C18+C21+C24+C27+C30+C33+C36</f>
        <v>0</v>
      </c>
      <c r="D37" s="82"/>
      <c r="E37" s="43">
        <f t="shared" ref="E37:M37" si="1">E9+E12+E15+E18+E21+E24+E27+E30+E33+E36</f>
        <v>0</v>
      </c>
      <c r="F37" s="43">
        <f t="shared" si="1"/>
        <v>0</v>
      </c>
      <c r="G37" s="43">
        <f t="shared" si="1"/>
        <v>0</v>
      </c>
      <c r="H37" s="43">
        <f t="shared" si="1"/>
        <v>0</v>
      </c>
      <c r="I37" s="43">
        <f t="shared" si="1"/>
        <v>0</v>
      </c>
      <c r="J37" s="43">
        <f t="shared" si="1"/>
        <v>0</v>
      </c>
      <c r="K37" s="43">
        <f t="shared" si="1"/>
        <v>0</v>
      </c>
      <c r="L37" s="43">
        <f t="shared" si="1"/>
        <v>0</v>
      </c>
      <c r="M37" s="43">
        <f t="shared" si="1"/>
        <v>0</v>
      </c>
      <c r="N37" s="44"/>
    </row>
    <row r="38" spans="1:14" s="26" customFormat="1" ht="11.25" x14ac:dyDescent="0.2">
      <c r="A38" s="83" t="s">
        <v>549</v>
      </c>
      <c r="B38" s="83"/>
      <c r="C38" s="83"/>
      <c r="D38" s="83"/>
      <c r="E38" s="45" t="e">
        <f>E37/C37</f>
        <v>#DIV/0!</v>
      </c>
      <c r="F38" s="45" t="e">
        <f>F37/C37</f>
        <v>#DIV/0!</v>
      </c>
      <c r="G38" s="45" t="e">
        <f>G37/C37</f>
        <v>#DIV/0!</v>
      </c>
      <c r="H38" s="45" t="e">
        <f>H37/C37</f>
        <v>#DIV/0!</v>
      </c>
      <c r="I38" s="45" t="e">
        <f>I37/C37</f>
        <v>#DIV/0!</v>
      </c>
      <c r="J38" s="45" t="e">
        <f>J37/C37</f>
        <v>#DIV/0!</v>
      </c>
      <c r="K38" s="45" t="e">
        <f>K37/C37</f>
        <v>#DIV/0!</v>
      </c>
      <c r="L38" s="45" t="e">
        <f>L37/C37</f>
        <v>#DIV/0!</v>
      </c>
      <c r="M38" s="45" t="e">
        <f>SUM(E38:L38)</f>
        <v>#DIV/0!</v>
      </c>
    </row>
    <row r="39" spans="1:14" s="26" customFormat="1" ht="11.25" x14ac:dyDescent="0.2">
      <c r="A39" s="83" t="s">
        <v>554</v>
      </c>
      <c r="B39" s="83"/>
      <c r="C39" s="83"/>
      <c r="D39" s="83"/>
      <c r="E39" s="46">
        <f t="shared" ref="E39:L39" si="2">E37</f>
        <v>0</v>
      </c>
      <c r="F39" s="46">
        <f t="shared" si="2"/>
        <v>0</v>
      </c>
      <c r="G39" s="46">
        <f t="shared" si="2"/>
        <v>0</v>
      </c>
      <c r="H39" s="46">
        <f t="shared" si="2"/>
        <v>0</v>
      </c>
      <c r="I39" s="46">
        <f t="shared" si="2"/>
        <v>0</v>
      </c>
      <c r="J39" s="46">
        <f t="shared" si="2"/>
        <v>0</v>
      </c>
      <c r="K39" s="46">
        <f t="shared" si="2"/>
        <v>0</v>
      </c>
      <c r="L39" s="46">
        <f t="shared" si="2"/>
        <v>0</v>
      </c>
      <c r="M39" s="46">
        <f>SUM(E39:L39)</f>
        <v>0</v>
      </c>
    </row>
    <row r="40" spans="1:14" s="26" customFormat="1" ht="11.25" x14ac:dyDescent="0.2">
      <c r="A40" s="83" t="s">
        <v>555</v>
      </c>
      <c r="B40" s="83"/>
      <c r="C40" s="83"/>
      <c r="D40" s="83"/>
      <c r="E40" s="46">
        <f>E39</f>
        <v>0</v>
      </c>
      <c r="F40" s="46">
        <f t="shared" ref="F40:L40" si="3">E40+F39</f>
        <v>0</v>
      </c>
      <c r="G40" s="46">
        <f t="shared" si="3"/>
        <v>0</v>
      </c>
      <c r="H40" s="46">
        <f t="shared" si="3"/>
        <v>0</v>
      </c>
      <c r="I40" s="46">
        <f t="shared" si="3"/>
        <v>0</v>
      </c>
      <c r="J40" s="46">
        <f t="shared" si="3"/>
        <v>0</v>
      </c>
      <c r="K40" s="46">
        <f t="shared" si="3"/>
        <v>0</v>
      </c>
      <c r="L40" s="46">
        <f t="shared" si="3"/>
        <v>0</v>
      </c>
      <c r="M40" s="46">
        <f>L40</f>
        <v>0</v>
      </c>
    </row>
    <row r="41" spans="1:14" s="26" customFormat="1" ht="11.25" x14ac:dyDescent="0.2">
      <c r="A41" s="80" t="s">
        <v>550</v>
      </c>
      <c r="B41" s="80"/>
      <c r="C41" s="80"/>
      <c r="D41" s="80"/>
      <c r="E41" s="47" t="e">
        <f>E38</f>
        <v>#DIV/0!</v>
      </c>
      <c r="F41" s="47" t="e">
        <f t="shared" ref="F41:L41" si="4">E41+F38</f>
        <v>#DIV/0!</v>
      </c>
      <c r="G41" s="47" t="e">
        <f t="shared" si="4"/>
        <v>#DIV/0!</v>
      </c>
      <c r="H41" s="47" t="e">
        <f t="shared" si="4"/>
        <v>#DIV/0!</v>
      </c>
      <c r="I41" s="47" t="e">
        <f t="shared" si="4"/>
        <v>#DIV/0!</v>
      </c>
      <c r="J41" s="47" t="e">
        <f t="shared" si="4"/>
        <v>#DIV/0!</v>
      </c>
      <c r="K41" s="47" t="e">
        <f t="shared" si="4"/>
        <v>#DIV/0!</v>
      </c>
      <c r="L41" s="47" t="e">
        <f t="shared" si="4"/>
        <v>#DIV/0!</v>
      </c>
      <c r="M41" s="47" t="e">
        <f>L41</f>
        <v>#DIV/0!</v>
      </c>
    </row>
    <row r="43" spans="1:14" x14ac:dyDescent="0.2">
      <c r="E43" s="54"/>
      <c r="F43" s="54"/>
      <c r="G43" s="54"/>
      <c r="H43" s="54"/>
      <c r="I43" s="54"/>
      <c r="J43" s="54"/>
      <c r="K43" s="54"/>
      <c r="L43" s="54"/>
    </row>
  </sheetData>
  <sheetProtection selectLockedCells="1" selectUnlockedCells="1"/>
  <mergeCells count="33">
    <mergeCell ref="A1:M1"/>
    <mergeCell ref="A2:M2"/>
    <mergeCell ref="A3:M3"/>
    <mergeCell ref="A4:M4"/>
    <mergeCell ref="L5:M5"/>
    <mergeCell ref="B5:G5"/>
    <mergeCell ref="I5:K5"/>
    <mergeCell ref="A41:D41"/>
    <mergeCell ref="A16:A18"/>
    <mergeCell ref="B16:B18"/>
    <mergeCell ref="A19:A21"/>
    <mergeCell ref="B19:B21"/>
    <mergeCell ref="A22:A24"/>
    <mergeCell ref="B22:B24"/>
    <mergeCell ref="A37:B37"/>
    <mergeCell ref="C37:D37"/>
    <mergeCell ref="A38:D38"/>
    <mergeCell ref="A39:D39"/>
    <mergeCell ref="A40:D40"/>
    <mergeCell ref="A34:A36"/>
    <mergeCell ref="B34:B36"/>
    <mergeCell ref="A25:A27"/>
    <mergeCell ref="B25:B27"/>
    <mergeCell ref="A28:A30"/>
    <mergeCell ref="B28:B30"/>
    <mergeCell ref="A31:A33"/>
    <mergeCell ref="B31:B33"/>
    <mergeCell ref="A7:A9"/>
    <mergeCell ref="B7:B9"/>
    <mergeCell ref="A10:A12"/>
    <mergeCell ref="B10:B12"/>
    <mergeCell ref="A13:A15"/>
    <mergeCell ref="B13:B15"/>
  </mergeCells>
  <printOptions horizontalCentered="1" verticalCentered="1"/>
  <pageMargins left="0.39370078740157483" right="0.39370078740157483" top="0.39370078740157483" bottom="0.39370078740157483" header="0" footer="0"/>
  <pageSetup paperSize="9" firstPageNumber="0" orientation="landscape" horizontalDpi="300" verticalDpi="300" r:id="rId1"/>
  <headerFooter alignWithMargins="0"/>
  <colBreaks count="1" manualBreakCount="1">
    <brk id="1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CRONOGRAMA</vt:lpstr>
      <vt:lpstr>CRONOGRAMA!Area_de_impressao</vt:lpstr>
      <vt:lpstr>PLANILHA!Area_de_impressao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2022-09-27T13:27:12Z</cp:lastPrinted>
  <dcterms:created xsi:type="dcterms:W3CDTF">2022-09-27T11:48:17Z</dcterms:created>
  <dcterms:modified xsi:type="dcterms:W3CDTF">2022-10-04T18:45:33Z</dcterms:modified>
</cp:coreProperties>
</file>