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645" activeTab="1"/>
  </bookViews>
  <sheets>
    <sheet name="Planilha" sheetId="2" r:id="rId1"/>
    <sheet name="Cronograma" sheetId="3" r:id="rId2"/>
  </sheets>
  <definedNames>
    <definedName name="_xlnm._FilterDatabase" localSheetId="0" hidden="1">Planilha!$A$6:$N$99</definedName>
    <definedName name="_xlnm.Print_Area" localSheetId="1">Cronograma!$A$1:$I$59</definedName>
    <definedName name="_xlnm.Print_Area" localSheetId="0">Planilha!$A$1:$H$99</definedName>
    <definedName name="BuiltIn_Print_Area" localSheetId="1">#REF!</definedName>
    <definedName name="BuiltIn_Print_Area">#REF!</definedName>
    <definedName name="Excel_BuiltIn_Print_Area_1_1" localSheetId="1">#REF!</definedName>
    <definedName name="Excel_BuiltIn_Print_Area_1_1">#REF!</definedName>
    <definedName name="Excel_BuiltIn_Print_Area_1_1_1_1_1_1" localSheetId="1">#REF!</definedName>
    <definedName name="Excel_BuiltIn_Print_Area_1_1_1_1_1_1">#REF!</definedName>
    <definedName name="Excel_BuiltIn_Print_Area_3" localSheetId="1">#REF!</definedName>
    <definedName name="Excel_BuiltIn_Print_Area_3">#REF!</definedName>
    <definedName name="Excel_BuiltIn_Print_Area_3_1" localSheetId="1">#REF!</definedName>
    <definedName name="Excel_BuiltIn_Print_Area_3_1">#REF!</definedName>
    <definedName name="Excel_BuiltIn_Print_Area_3_1_1_1" localSheetId="1">#REF!</definedName>
    <definedName name="Excel_BuiltIn_Print_Area_3_1_1_1">#REF!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_1" localSheetId="1">#REF!</definedName>
    <definedName name="Excel_BuiltIn_Print_Area_4_1_1_1">#REF!</definedName>
    <definedName name="Excel_BuiltIn_Print_Area_4_1_1_1_1" localSheetId="1">#REF!</definedName>
    <definedName name="Excel_BuiltIn_Print_Area_4_1_1_1_1">#REF!</definedName>
    <definedName name="Excel_BuiltIn_Print_Area_4_1_1_1_1_1" localSheetId="1">#REF!</definedName>
    <definedName name="Excel_BuiltIn_Print_Area_4_1_1_1_1_1">#REF!</definedName>
    <definedName name="Excel_BuiltIn_Print_Area_5" localSheetId="1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7" localSheetId="1">#REF!</definedName>
    <definedName name="Excel_BuiltIn_Print_Area_7">#REF!</definedName>
    <definedName name="Excel_BuiltIn_Print_Titles_1_1_1" localSheetId="1">#REF!</definedName>
    <definedName name="Excel_BuiltIn_Print_Titles_1_1_1">#REF!</definedName>
    <definedName name="Excel_BuiltIn_Print_Titles_1_1_1_1" localSheetId="1">#REF!</definedName>
    <definedName name="Excel_BuiltIn_Print_Titles_1_1_1_1">#REF!</definedName>
    <definedName name="Excel_BuiltIn_Print_Titles_1_1_1_1_1" localSheetId="1">#REF!</definedName>
    <definedName name="Excel_BuiltIn_Print_Titles_1_1_1_1_1">#REF!</definedName>
    <definedName name="Excel_BuiltIn_Print_Titles_3_1" localSheetId="1">#REF!</definedName>
    <definedName name="Excel_BuiltIn_Print_Titles_3_1">#REF!</definedName>
    <definedName name="Excel_BuiltIn_Print_Titles_5" localSheetId="1">#REF!</definedName>
    <definedName name="Excel_BuiltIn_Print_Titles_5">#REF!</definedName>
    <definedName name="Excel_BuiltIn_Print_Titles_7" localSheetId="1">#REF!</definedName>
    <definedName name="Excel_BuiltIn_Print_Titles_7">#REF!</definedName>
    <definedName name="_xlnm.Print_Titles" localSheetId="0">Planilha!$5:$7</definedName>
    <definedName name="xxx" localSheetId="1">#REF!</definedName>
    <definedName name="xxx">#REF!</definedName>
  </definedNames>
  <calcPr calcId="124519"/>
  <fileRecoveryPr repairLoad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3"/>
  <c r="I50"/>
  <c r="I47"/>
  <c r="I44"/>
  <c r="I41"/>
  <c r="I38"/>
  <c r="I35"/>
  <c r="I32"/>
  <c r="I29"/>
  <c r="I26"/>
  <c r="I23" l="1"/>
  <c r="I11"/>
  <c r="I8"/>
  <c r="I20"/>
  <c r="I17"/>
  <c r="I14" l="1"/>
  <c r="G99" i="2" l="1"/>
  <c r="H99" s="1"/>
  <c r="G98"/>
  <c r="H98" s="1"/>
  <c r="G97"/>
  <c r="H97" s="1"/>
  <c r="G96"/>
  <c r="H96" s="1"/>
  <c r="G95"/>
  <c r="H95" s="1"/>
  <c r="G94"/>
  <c r="H94" s="1"/>
  <c r="G93"/>
  <c r="H93" s="1"/>
  <c r="G92"/>
  <c r="H92" s="1"/>
  <c r="G91"/>
  <c r="H91" s="1"/>
  <c r="G90"/>
  <c r="H90" s="1"/>
  <c r="G89"/>
  <c r="H89" s="1"/>
  <c r="G88"/>
  <c r="H88" s="1"/>
  <c r="G87"/>
  <c r="H87" s="1"/>
  <c r="G86"/>
  <c r="H86" s="1"/>
  <c r="G85"/>
  <c r="H85" s="1"/>
  <c r="G84"/>
  <c r="H84" s="1"/>
  <c r="G83"/>
  <c r="H83" s="1"/>
  <c r="G82"/>
  <c r="H82" s="1"/>
  <c r="G81"/>
  <c r="H81" s="1"/>
  <c r="G79"/>
  <c r="H79" s="1"/>
  <c r="G78"/>
  <c r="H78" s="1"/>
  <c r="G77"/>
  <c r="H77" s="1"/>
  <c r="G76"/>
  <c r="H76" s="1"/>
  <c r="G74"/>
  <c r="H74" s="1"/>
  <c r="G72"/>
  <c r="H72" s="1"/>
  <c r="G70"/>
  <c r="H70" s="1"/>
  <c r="G69"/>
  <c r="H69" s="1"/>
  <c r="G68"/>
  <c r="H68" s="1"/>
  <c r="G67"/>
  <c r="H67" s="1"/>
  <c r="G66"/>
  <c r="H66" s="1"/>
  <c r="G65"/>
  <c r="H65" s="1"/>
  <c r="G64"/>
  <c r="H64" s="1"/>
  <c r="G62"/>
  <c r="H62" s="1"/>
  <c r="G61"/>
  <c r="H61" s="1"/>
  <c r="G60"/>
  <c r="H60" s="1"/>
  <c r="G59"/>
  <c r="H59" s="1"/>
  <c r="G58"/>
  <c r="H58" s="1"/>
  <c r="G56"/>
  <c r="H56" s="1"/>
  <c r="G54"/>
  <c r="H54" s="1"/>
  <c r="G53"/>
  <c r="H53" s="1"/>
  <c r="G52"/>
  <c r="H52" s="1"/>
  <c r="G50"/>
  <c r="H50" s="1"/>
  <c r="G48"/>
  <c r="H48" s="1"/>
  <c r="G47"/>
  <c r="H47" s="1"/>
  <c r="G46"/>
  <c r="H46" s="1"/>
  <c r="G44"/>
  <c r="H44" s="1"/>
  <c r="G43"/>
  <c r="H43" s="1"/>
  <c r="G42"/>
  <c r="H42" s="1"/>
  <c r="G41"/>
  <c r="H41" s="1"/>
  <c r="G40"/>
  <c r="H40" s="1"/>
  <c r="G39"/>
  <c r="H39" s="1"/>
  <c r="G37"/>
  <c r="H37" s="1"/>
  <c r="G36"/>
  <c r="H36" s="1"/>
  <c r="G35"/>
  <c r="H35" s="1"/>
  <c r="G34"/>
  <c r="H34" s="1"/>
  <c r="G33"/>
  <c r="H33" s="1"/>
  <c r="G32"/>
  <c r="H32" s="1"/>
  <c r="G3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G21"/>
  <c r="H21" s="1"/>
  <c r="G20"/>
  <c r="H20" s="1"/>
  <c r="G19"/>
  <c r="H19" s="1"/>
  <c r="G17"/>
  <c r="H17" s="1"/>
  <c r="G15"/>
  <c r="H15" s="1"/>
  <c r="G14"/>
  <c r="H14" s="1"/>
  <c r="G12"/>
  <c r="H12" s="1"/>
  <c r="G11"/>
  <c r="H11" s="1"/>
  <c r="G10"/>
  <c r="H10" s="1"/>
  <c r="G9"/>
  <c r="H9" s="1"/>
  <c r="H13" l="1"/>
  <c r="C12" i="3" s="1"/>
  <c r="H18" i="2"/>
  <c r="C18" i="3" s="1"/>
  <c r="H8" i="2"/>
  <c r="C9" i="3" s="1"/>
  <c r="H63" i="2"/>
  <c r="C42" i="3" s="1"/>
  <c r="H73" i="2"/>
  <c r="C48" i="3" s="1"/>
  <c r="H38" i="2"/>
  <c r="C24" i="3" s="1"/>
  <c r="H75" i="2"/>
  <c r="C51" i="3" s="1"/>
  <c r="H80" i="2"/>
  <c r="C54" i="3" s="1"/>
  <c r="H16" i="2"/>
  <c r="C15" i="3" s="1"/>
  <c r="H49" i="2"/>
  <c r="C30" i="3" s="1"/>
  <c r="H55" i="2"/>
  <c r="C36" i="3" s="1"/>
  <c r="H31" i="2"/>
  <c r="C21" i="3" s="1"/>
  <c r="H45" i="2"/>
  <c r="C27" i="3" s="1"/>
  <c r="H51" i="2"/>
  <c r="C33" i="3" s="1"/>
  <c r="H57" i="2"/>
  <c r="C39" i="3" s="1"/>
  <c r="H71" i="2"/>
  <c r="C45" i="3" s="1"/>
  <c r="F24" l="1"/>
  <c r="I24" s="1"/>
  <c r="H39"/>
  <c r="I39" s="1"/>
  <c r="H36"/>
  <c r="I36" s="1"/>
  <c r="H51"/>
  <c r="I51" s="1"/>
  <c r="E9"/>
  <c r="H9"/>
  <c r="G9"/>
  <c r="C55"/>
  <c r="C8" s="1"/>
  <c r="G30"/>
  <c r="I30" s="1"/>
  <c r="G33"/>
  <c r="I33" s="1"/>
  <c r="E18"/>
  <c r="I18" s="1"/>
  <c r="F27"/>
  <c r="I27" s="1"/>
  <c r="E15"/>
  <c r="F15"/>
  <c r="H15"/>
  <c r="G15"/>
  <c r="H48"/>
  <c r="I48" s="1"/>
  <c r="E12"/>
  <c r="H12"/>
  <c r="F12"/>
  <c r="G12"/>
  <c r="H45"/>
  <c r="I45" s="1"/>
  <c r="E21"/>
  <c r="I21" s="1"/>
  <c r="C53"/>
  <c r="H54"/>
  <c r="I54" s="1"/>
  <c r="H42"/>
  <c r="I42" s="1"/>
  <c r="H7" i="2"/>
  <c r="F55" i="3" l="1"/>
  <c r="F57" s="1"/>
  <c r="C47"/>
  <c r="C14"/>
  <c r="C50"/>
  <c r="G55"/>
  <c r="G56" s="1"/>
  <c r="C44"/>
  <c r="C29"/>
  <c r="C38"/>
  <c r="I15"/>
  <c r="C17"/>
  <c r="H55"/>
  <c r="C35"/>
  <c r="C23"/>
  <c r="C41"/>
  <c r="C20"/>
  <c r="C11"/>
  <c r="I12"/>
  <c r="C26"/>
  <c r="C32"/>
  <c r="I9"/>
  <c r="E55"/>
  <c r="F56" l="1"/>
  <c r="G57"/>
  <c r="H57"/>
  <c r="H56"/>
  <c r="E57"/>
  <c r="E56"/>
  <c r="I55"/>
  <c r="I56" l="1"/>
  <c r="E59"/>
  <c r="F59" s="1"/>
  <c r="G59" s="1"/>
  <c r="H59" s="1"/>
  <c r="I59" s="1"/>
  <c r="I57"/>
  <c r="E58"/>
  <c r="F58" s="1"/>
  <c r="G58" s="1"/>
  <c r="H58" s="1"/>
  <c r="I58" s="1"/>
</calcChain>
</file>

<file path=xl/sharedStrings.xml><?xml version="1.0" encoding="utf-8"?>
<sst xmlns="http://schemas.openxmlformats.org/spreadsheetml/2006/main" count="395" uniqueCount="253">
  <si>
    <t>PREFEITURA DE JUIZ DE FORA</t>
  </si>
  <si>
    <t>ITEM</t>
  </si>
  <si>
    <t>DESCRIÇÃO</t>
  </si>
  <si>
    <t>UNID</t>
  </si>
  <si>
    <t>QUANT.</t>
  </si>
  <si>
    <t>SERVIÇOS PRELIMINARES</t>
  </si>
  <si>
    <t>1.1</t>
  </si>
  <si>
    <t>1.2</t>
  </si>
  <si>
    <t>1.3</t>
  </si>
  <si>
    <t>1.4</t>
  </si>
  <si>
    <t>1.5</t>
  </si>
  <si>
    <t>1.6</t>
  </si>
  <si>
    <t>DEMOLIÇÃO E REMOÇÃO</t>
  </si>
  <si>
    <t>SUBSECRETARIA DE GESTÃO DE OBRAS E PROJETOS</t>
  </si>
  <si>
    <t xml:space="preserve">OBRA: </t>
  </si>
  <si>
    <t>REFORMA DE QUADRA NO BAIRRO JARDIM DO SOL</t>
  </si>
  <si>
    <t>PLACA DE OBRA EM CHAPA DE ACO GALVANIZADO (SINAPI 74209/001)</t>
  </si>
  <si>
    <t>ISOLAMENTO DE OBRA COM TELA PLASTICA COM MALHA DE 5MM E ESTRUTURA DE MADEIRA PONTALETEADA (SINAPI 85424)</t>
  </si>
  <si>
    <t>LOCACAO DE ANDAIME METALICO TUBULAR DE ENCAIXE, TIPO DE TORRE, COM LARGURA DE 1 ATE 1,5 M E ALTURA DE *1,00* M (INCLUSO SAPATAS FIXAS OU RODIZIOS)</t>
  </si>
  <si>
    <t>MONTAGEM E DESMONTAGEM DE ANDAIME TUBULAR TIPO TORRE (EXCLUSIVE ANDAIME E LIMPEZA). AF_11/2017</t>
  </si>
  <si>
    <t>CANTEIRO DE OBRAS</t>
  </si>
  <si>
    <t>LOCACAO DE CONTAINER 2,30 X 4,30 M, ALT. 2,50 M, PARA SANITARIO, COM 3 BACIAS, 4 CHUVEIROS, 1 LAVATORIO E 1 MICTORIO</t>
  </si>
  <si>
    <t>EXECUÇÃO DE REFEITÓRIO EM CANTEIRO DE OBRA EM CHAPA DE MADEIRA COMPENSADA, NÃO INCLUSO MOBILIÁRIO E EQUIPAMENTOS. AF_02/2016</t>
  </si>
  <si>
    <t>ADMINISTRAÇÃO DA OBRA</t>
  </si>
  <si>
    <t>ENGENHEIRO CIVIL DE OBRA JUNIOR COM ENCARGOS COMPLEMENTARES</t>
  </si>
  <si>
    <t>DEMOLIÇÃO DE LAJES, DE FORMA MECANIZADA COM MARTELETE, SEM REAPROVEITAMENTO. AF_12/2017</t>
  </si>
  <si>
    <t>LIMPEZA MANUAL DE VEGETAÇÃO EM TERRENO COM ENXADA.AF_05/2018</t>
  </si>
  <si>
    <t>REMOÇÃO DE ALAMBRADO METÁLICO, SEM REAPROVEITAMENTO, INCLUSIVE AFASTAMENTO(SETOP ED-48434 88316)</t>
  </si>
  <si>
    <t>ESCAVAÇÃO MANUAL DE VALA COM PROFUNDIDADE MENOR OU IGUAL A 1,30 M. AF_02/2021</t>
  </si>
  <si>
    <t>ESCAVAÇÃO MANUAL PARA BLOCO DE COROAMENTO OU SAPATA (INCLUINDO ESCAVAÇÃO PARA COLOCAÇÃO DE FÔRMAS). AF_06/2017</t>
  </si>
  <si>
    <t>DESLIGAMENTO E REMOÇÃO DE POSTE DE ILUMINAÇÃO EXISTENTE (100620 / 100578)</t>
  </si>
  <si>
    <t>DEMOLIÇÃO DE PAVIMENTO INTERTRAVADO, DE FORMA MANUAL, COM REAPROVEITAMENTO. AF_12/2017</t>
  </si>
  <si>
    <t>REATERRO MANUAL APILOADO COM SOQUETE. AF_10/2017</t>
  </si>
  <si>
    <t>CARGA MANUAL DE SUPORTE METÁLICO DE TABELA DE BASQUETE A SER REMOVIDO DA QUADRA EM CAMINHÃO BASCULANTE 6M3</t>
  </si>
  <si>
    <t>CARGA MANUAL DE ENTULHO EM CAMINHAO BASCULANTE 6 M3 (72897)</t>
  </si>
  <si>
    <t>TRANSPORTE COM CAMINHÃO BASCULANTE DE 6 M³, EM VIA URBANA PAVIMENTADA, DMT ATÉ 30 KM (UNIDADE: M3XKM). AF_07/2020</t>
  </si>
  <si>
    <t>ESTRUTURA DE CONCRETO: INFRAESTRUTURA</t>
  </si>
  <si>
    <t>COMPACTAÇÃO MECÂNICA DE SOLO PARA EXECUÇÃO DE RADIER, PISO DE CONCRETO OU LAJE SOBRE SOLO, COM COMPACTADOR DE SOLOS A PERCUSSÃO. AF_09/2021</t>
  </si>
  <si>
    <t>LASTRO DE CONCRETO MAGRO, APLICADO EM BLOCOS DE COROAMENTO OU SAPATAS, ESPESSURA DE 5 CM. AF_08/2017</t>
  </si>
  <si>
    <t>FABRICAÇÃO, MONTAGEM E DESMONTAGEM DE FÔRMA PARA SAPATA, EM MADEIRA SERRADA, E=25 MM, 2 UTILIZAÇÕES. AF_06/2017</t>
  </si>
  <si>
    <t>ARMAÇÃO DE BLOCO, VIGA BALDRAME OU SAPATA UTILIZANDO AÇO CA-50 DE 10 MM - MONTAGEM. AF_06/2017</t>
  </si>
  <si>
    <t>CONCRETO FCK = 20MPA, TRAÇO 1:2,7:3 (EM MASSA SECA DE CIMENTO/ AREIA MÉDIA/ BRITA 1) - PREPARO MECÂNICO COM BETONEIRA 400 L. AF_05/2021</t>
  </si>
  <si>
    <t>FORNECIMENTO E MONTAGEM DE BARRA DE ANCORAGEM Ø 3/4" x 500MM, INCLUSIVE PARAFUSO DE FIXAÇÃO Ø 3/4", COLOCADO. OBS: 0,5254 UNID (P/ SINAPI-I 39746) = 1 UNID / (2,36KG/UNID) (P/ DIM. REFERENCIAL: Ø 1" x 600MM) x (1,24KG/UNID) (P/ DIM. PROJETO: Ø 3/4" x 500MM)</t>
  </si>
  <si>
    <t>ESTRUTURA DE CONCRETO: SUPERESTRUTURA</t>
  </si>
  <si>
    <t>MONTAGEM E DESMONTAGEM DE FÔRMA DE PILARES RETANGULARES E ESTRUTURAS SIMILARES, PÉ-DIREITO SIMPLES, EM MADEIRA SERRADA, 2 UTILIZAÇÕES. AF_09/2020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</si>
  <si>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</si>
  <si>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8,0 MM - MONTAGEM. AF_12/2015</t>
  </si>
  <si>
    <t>CORTE E DOBRA DE AÇO CA-50, DIÂMETRO DE 12,5 MM, UTILIZADO EM ESTRUTURAS DIVERSAS, EXCETO LAJES. AF_12/2015</t>
  </si>
  <si>
    <t>FORNECIMENTO E INSTALAÇÃO DE ARAME GALVANIZADO 10 BWG / Ø 3,4MM (0,0713KG/M), AO REDOR DO TUBO DE AÇO GALVANIZADO Ø2" EXISTENTE, CONFORME PROJETO (92775)</t>
  </si>
  <si>
    <t>ESTRUTURA DE AÇO: PILARES</t>
  </si>
  <si>
    <t>PILAR EM PERFIL ENRIJECIDO LAMINADO/SOLDADO EM AÇO ESTRUTURAL, 250x82x25x3,04MM, COM CONEXÕES PARAFUSADAS, INCLUSOS MÃO DE OBRA, TRANSPORTE E IÇAMENTO UTILIZANDO GUINDASTE, INCLUSIVE ZARCÃO E PINTURA ALQUÍDICA DE ACABAMENTO EM 1 DEMÃO DE ESMALTE SINTÉTICO FOSCO - FORNECIMENTO E INSTALAÇÃO, CONFORME PROJETO (SINAPI 100765 e 100748)</t>
  </si>
  <si>
    <t>SOLDA DE TOPO ENTRE PERFIS DE AÇO ENRIJECIDOS 250 x 85 x 25MM, ESPESSURA=1/8''. OBS: COEFICIENTES PROPORCIONAIS ÀS ESPESSURAS: 1/2" E 1/4" (SINAPI 98746)</t>
  </si>
  <si>
    <t>VEDAÇÃO/PREENCHIMENTO COM ESPUMA DE POLIURETANO EXPANSIVA SOB A PLACA DE APOIO/ANCORAGEM DOS PILARES DE AÇO (SINAPI 93203)</t>
  </si>
  <si>
    <t>ESTRUTURA DE AÇO: COBERTURA</t>
  </si>
  <si>
    <t>ESTRUTURA TRELIÇADA DE COBERTURA, TIPO ARCO, COM LIGAÇÕES SOLDADAS, INCLUSOS PERFIS METÁLICOS: ENRIJECIDO 100x50x17x3,04MM E SIMPLES 92x30x2,25MM, CHAPAS METÁLICAS, MÃO DE OBRA E TRANSPORTE COM GUINDASTE, INCLUSIVE ZARCÃO E PINTURA ALQUÍDICA DE ACABAMENTO EM 1 DEMÃO DE ESMALTE SINTÉTICO FOSCO - FORNECIMENTO E INSTALAÇÃO, CONFORME PROJETO (SINAPI 100773 e 100748)</t>
  </si>
  <si>
    <t>ESTRUTURA DE AÇO: CONTRAVENTAMENTOS</t>
  </si>
  <si>
    <t>CONTRAVENTAMENTO COM AÇO REDONDO ASTM A36 Ø12,50MM (1/2") COM CONEXÕES SOLDADAS, INCLUSOS MÃO DE OBRA, TRANSPORTE E IÇAMENTO UTILIZANDO TALHA MANUAL, PARA EDIFÍCIOS DE ATÉ 2 PAVIMENTOS, INCLUSIVE ZARCÃO E PINTURA ALQUÍDICA DE ACABAMENTO EM 1 DEMÃO DE ESMALTE SINTÉTICO FOSCO - FORNECIMENTO E INSTALAÇÃO, CONFORME PROJETO (SINAPI 100768 e 100750)</t>
  </si>
  <si>
    <t>CONTRAVENTAMENTO COM AÇO REDONDO ASTM A36 Ø16,00M (5/8") COM CONEXÕES SOLDADAS, INCLUSOS MÃO DE OBRA, TRANSPORTE E IÇAMENTO UTILIZANDO TALHA MANUAL, PARA EDIFÍCIOS DE ATÉ 2 PAVIMENTOS, INCLUSIVE ZARCÃO E PINTURA ALQUÍDICA DE ACABAMENTO EM 1 DEMÃO DE ESMALTE SINTÉTICO FOSCO - FORNECIMENTO E INSTALAÇÃO, CONFORME PROJETO (SINAPI 100768 e 100750)</t>
  </si>
  <si>
    <t>FORNECIMENTO E INSTALAÇÃO DE ESTICADOR PARA CONTRAVENTAMENTO Ø 16MM (100861)</t>
  </si>
  <si>
    <t>TELHAMENTO</t>
  </si>
  <si>
    <t>TELHAMENTO COM TELHA DE AÇO/ALUMÍNIO E = 0,5 MM, COM ATÉ 2 ÁGUAS, INCLUSO IÇAMENTO. AF_07/2019</t>
  </si>
  <si>
    <t>DRENAGEM PLUVIAL DA COBERTURA: HORIZONTAL E VERTICAL</t>
  </si>
  <si>
    <t>CALHA EM CHAPA DE AÇO GALVANIZADO NÚMERO 24, DESENVOLVIMENTO DE 50 CM, INCLUSO TRANSPORTE VERTICAL. AF_07/2019</t>
  </si>
  <si>
    <t>CALHA/CANALETA DE CONCRETO SIMPLES, TIPO MEIA CANA, DIAMETRO DE 30 CM, PARA AGUA PLUVIAL</t>
  </si>
  <si>
    <t>TUBO PVC, SÉRIE R, ÁGUA PLUVIAL, DN 75 MM, FORNECIDO E INSTALADO EM CONDUTORES VERTICAIS DE ÁGUAS PLUVIAIS. AF_12/2014</t>
  </si>
  <si>
    <t>TUBO PVC, SÉRIE NORMAL, ÁGUA PLUVIAL, DN 125 MM, FORNECIDO E INSTALADO EM CONDUTORES DE ÁGUAS PLUVIAIS (89580)</t>
  </si>
  <si>
    <t>PERFIL SIMPLES LAMINADO SOLDADO ("U" 150x50x3,04MM), COM CONEXÕES SOLDADAS, INCLUSOS MÃO DE OBRA, TRANSPORTE E IÇAMENTO UTILIZANDO GUINDASTE,  INCLUSIVE ZARCÃO E PINTURA ALQUÍDICA DE ACABAMENTO EM 1 DEMÃO DE ESMALTE SINTÉTICO FOSCO - FORNECIMENTO E INSTALAÇÃO, CONFORME PROJETO (SINAPI 100766 e 100748)</t>
  </si>
  <si>
    <t>PINTURA: ALAMBRADO / MURETA DE ALVENARIA / PISO DA QUADRA</t>
  </si>
  <si>
    <t>PINTURA COM TINTA ALQUÍDICA DE FUNDO (TIPO ZARCÃO) APLICADA A ROLO OU PINCEL SOBRE SUPERFÍCIES METÁLICAS (EXCETO PERFIL) EXECUTADO EM OBRA (POR DEMÃO). AF_01/2020</t>
  </si>
  <si>
    <t>PINTURA COM TINTA ALQUÍDICA DE ACABAMENTO (ESMALTE SINTÉTICO FOSCO) APLICADA A ROLO OU PINCEL SOBRE SUPERFÍCIES METÁLICAS (EXCETO PERFIL) EXECUTADO EM OBRA (02 DEMÃOS). AF_01/2020</t>
  </si>
  <si>
    <t>JATEAMENTO ABRASIVO COM GRANALHA DE AÇO EM PERFIL METÁLICO EM FÁBRICA. AF_01/2020</t>
  </si>
  <si>
    <t>APLICAÇÃO MANUAL DE FUNDO SELADOR ACRÍLICO EM PAREDES EXTERNAS DE CASAS. AF_06/2014</t>
  </si>
  <si>
    <t>APLICAÇÃO MANUAL DE TINTA LÁTEX ACRÍLICA EM PAREDE EXTERNAS DE CASAS, DUAS DEMÃOS. AF_11/2016</t>
  </si>
  <si>
    <t>PINTURA DE PISO COM TINTA ACRÍLICA, APLICAÇÃO MANUAL, 3 DEMÃOS, INCLUSO FUNDO PREPARADOR. AF_05/2021</t>
  </si>
  <si>
    <t>PINTURA DE DEMARCAÇÃO DE QUADRA POLIESPORTIVA COM BORRACHA CLORADA, E = 5 CM, APLICAÇÃO MANUAL. AF_05/2021</t>
  </si>
  <si>
    <t>ALAMBRADO</t>
  </si>
  <si>
    <t>FORNECIMENTO E INSTALAÇÃO DE TELA DE ARAME GALVANIZADO QUADRANGULAR, FIO 2,11MM, MALHA 5X5CM, PARA ESTRUTURA DE ALAMBRADO INDICADA EM PROJETO (SINAPI 74244/001)</t>
  </si>
  <si>
    <t>EQUIPAMENTOS ESPORTIVOS</t>
  </si>
  <si>
    <t>PAR DE REDES PARA FUTEBOL DE SALÃO FIO 2MM NYLON, COLOCADA</t>
  </si>
  <si>
    <t>REVESTIMENTOS DE PAREDES / PILARES / PISO</t>
  </si>
  <si>
    <t>CHAPISCO APLICADO EM ALVENARIA (SEM PRESENÇA DE VÃOS) E ESTRUTURAS DE CONCRETO DE FACHADA, COM COLHER DE PEDREIRO.  ARGAMASSA TRAÇO 1:3 COM PREPARO MANUAL.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</si>
  <si>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</si>
  <si>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EXECUÇÃO DE PÁTIO/ESTACIONAMENTO EM PISO INTERTRAVADO, COM BLOCO RETANGULAR COR NATURAL DE 20 X 10 CM, ESPESSURA 6 CM. AF_12/2015</t>
  </si>
  <si>
    <t>ACABAMENTO POLIDO PARA PISO DE CONCRETO ARMADO OU LAJE SOBRE SOLO DE ALTA RESISTÊNCIA. AF_09/2021</t>
  </si>
  <si>
    <t>INSTALAÇÃO ELÉTRICA / ILUMINAÇÃO, COMPLETO, CONFORME PROJETO ELÉTRICO</t>
  </si>
  <si>
    <t>CAIXA ENTERRADA ELÉTRICA RETANGULAR, EM ALVENARIA COM TIJOLOS CERÂMICOS MACIÇOS, FUNDO COM BRITA, DIMENSÕES INTERNAS: 0,6X0,6X0,6 M. AF_12/2020</t>
  </si>
  <si>
    <t>ELETRODUTO RÍGIDO ROSCÁVEL, PVC, DN 50 MM (1 1/2"), PARA REDE ENTERRADA DE DISTRIBUIÇÃO DE ENERGIA ELÉTRICA - FORNECIMENTO E INSTALAÇÃO. AF_12/2021</t>
  </si>
  <si>
    <t>ELETRODUTO RÍGIDO ROSCÁVEL, PVC, DN 40 MM (1 1/4"), PARA CIRCUITOS TERMINAIS, INSTALADO EM LAJE - FORNECIMENTO E INSTALAÇÃO. AF_12/2015</t>
  </si>
  <si>
    <t>CONDULETE DE PVC  4" x 2", PARA ELETRODUTO DE PVC ROSCÁVEL DN 40 MM (1 1/2''), INCLUSIVE TAMPA - FORNECIMENTO E INSTALAÇÃO (95806)</t>
  </si>
  <si>
    <t>LUVA PARA ELETRODUTO, PVC, ROSCÁVEL, DN 50 MM (1 1/2"), PARA REDE ENTERRADA DE DISTRIBUIÇÃO DE ENERGIA ELÉTRICA - FORNECIMENTO E INSTALAÇÃO. AF_12/2021</t>
  </si>
  <si>
    <t>FIXAÇÃO DE TUBOS HORIZONTAIS DE PPR DIÂMETROS MAIORES QUE 40 MM E MENORES OU IGUAIS A 75 MM COM ABRAÇADEIRA METÁLICA RÍGIDA TIPO  D  1 1/2" , FIXADA DIRETAMENTE NA LAJE. AF_05/2015</t>
  </si>
  <si>
    <t>FORNECIMENTO E INSTALACAO DE QUADRO DE DISTRIBUICAO DE ENERGIA EM PVC, DE SOBREPOR, PARA 18/24 DISJUNTORES TERMOMAGNETICOS BIPOLARES, COM BARRAMENTO TERRA E NEUTRO, CONFORME PROJETO (74131/004)</t>
  </si>
  <si>
    <t>DISJUNTOR BIPOLAR TIPO DIN, CORRENTE NOMINAL DE 10A - FORNECIMENTO E INSTALAÇÃO. AF_10/2020</t>
  </si>
  <si>
    <t>DISJUNTOR BIPOLAR TIPO DIN, CORRENTE NOMINAL DE 25A - FORNECIMENTO E INSTALAÇÃO. AF_10/2020</t>
  </si>
  <si>
    <t>DISPOSITIVO DPS CLASSE II, 1 POLO, TENSAO MAXIMA DE 175 V, CORRENTE MAXIMA DE *20* KA (TIPO AC)</t>
  </si>
  <si>
    <t>DISPOSITIVO DR, 4 POLOS, SENSIBILIDADE DE 30 MA, CORRENTE DE 40 A, TIPO AC</t>
  </si>
  <si>
    <t>CABO DE COBRE FLEXÍVEL ISOLADO, 4 MM², ANTI-CHAMA 450/750 V, PARA CIRCUITOS TERMINAIS - FORNECIMENTO E INSTALAÇÃO. AF_12/2015</t>
  </si>
  <si>
    <t>CABO DE COBRE FLEXÍVEL ISOLADO, 10 MM², ANTI-CHAMA 450/750 V, PARA DISTRIBUIÇÃO - FORNECIMENTO E INSTALAÇÃO. AF_12/2015</t>
  </si>
  <si>
    <t xml:space="preserve">FORNECIMENTO E INSTALAÇÃO DE HASTE DE ATERRAMENTO PADRÃO CEMIG, C=2,40M (96986) </t>
  </si>
  <si>
    <t>CAIXA PRÉ MOLDADA PARA ATERRAMENTO COM TAMPA DE CONCRETO 25 X 25 X 50 CM, PADRÃO ZA, INCLUSIVE ESCAVAÇÃO E BOTA FORA, CONFORME PROJETO (ED-48702)</t>
  </si>
  <si>
    <t>CURVA 90 GRAUS PARA ELETRODUTO, PVC, ROSCÁVEL, DN 50 MM (1 1/2"), PARA REDE ENTERRADA DE DISTRIBUIÇÃO DE ENERGIA ELÉTRICA - FORNECIMENTO E INSTALAÇÃO. AF_12/2021</t>
  </si>
  <si>
    <t>CONECTOR DE ALUMINIO TIPO PRENSA CABO, BITOLA 2", PARA CABOS DE DIAMETRO DE 47,5 A 50 MM</t>
  </si>
  <si>
    <t>CORDOALHA DE COBRE NU 10 MM², NÃO ENTERRADA, COM ISOLADOR - FORNECIMENTO E INSTALAÇÃO (96971)</t>
  </si>
  <si>
    <t>-</t>
  </si>
  <si>
    <t>M2</t>
  </si>
  <si>
    <t>M</t>
  </si>
  <si>
    <t>M3</t>
  </si>
  <si>
    <t>M3XKM</t>
  </si>
  <si>
    <t>KG</t>
  </si>
  <si>
    <t>PAR</t>
  </si>
  <si>
    <t>PREÇO UNITÁRIO SEM BDI</t>
  </si>
  <si>
    <t>PREÇO UNITÁRIO COM BDI</t>
  </si>
  <si>
    <t>FORNECIMENTO E INSTALAÇÃO DE LUMINARIA DE LED PARA ILUMINACAO PUBLICA, DE 200W, 220V, 6000K, INVOLUCRO EM ALUMINIO OU ACO INOX (74246/001)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</si>
  <si>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</si>
  <si>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</si>
  <si>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</si>
  <si>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</si>
  <si>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</si>
  <si>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</si>
  <si>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</si>
  <si>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</si>
  <si>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</si>
  <si>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</si>
  <si>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1.1.1</t>
  </si>
  <si>
    <t>1.1.2</t>
  </si>
  <si>
    <t>1.1.3</t>
  </si>
  <si>
    <t>1.1.4</t>
  </si>
  <si>
    <t>1.2.1</t>
  </si>
  <si>
    <t>1.2.2</t>
  </si>
  <si>
    <t>1.3.1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</si>
  <si>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</si>
  <si>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</si>
  <si>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</si>
  <si>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</si>
  <si>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</si>
  <si>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</si>
  <si>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</si>
  <si>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</si>
  <si>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</si>
  <si>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</si>
  <si>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</si>
  <si>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</si>
  <si>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1.5.1</t>
  </si>
  <si>
    <t>1.5.2</t>
  </si>
  <si>
    <t>1.5.3</t>
  </si>
  <si>
    <t>1.5.4</t>
  </si>
  <si>
    <t>1.5.5</t>
  </si>
  <si>
    <t>1.5.6</t>
  </si>
  <si>
    <t>1.6.1</t>
  </si>
  <si>
    <t>1.6.2</t>
  </si>
  <si>
    <t>1.6.3</t>
  </si>
  <si>
    <t>1.6.4</t>
  </si>
  <si>
    <t>1.6.5</t>
  </si>
  <si>
    <t>1.6.6</t>
  </si>
  <si>
    <t>1.7.1</t>
  </si>
  <si>
    <t>1.7.2</t>
  </si>
  <si>
    <t>1.7.3</t>
  </si>
  <si>
    <t>1.8.1</t>
  </si>
  <si>
    <t>1.9.1</t>
  </si>
  <si>
    <t>1.9.2</t>
  </si>
  <si>
    <t>1.9.3</t>
  </si>
  <si>
    <t>1.10.1</t>
  </si>
  <si>
    <t>1.11.1</t>
  </si>
  <si>
    <t>1.11.2</t>
  </si>
  <si>
    <t>1.11.3</t>
  </si>
  <si>
    <t>1.11.4</t>
  </si>
  <si>
    <t>1.11.5</t>
  </si>
  <si>
    <t>1.12.1</t>
  </si>
  <si>
    <t>1.12.2</t>
  </si>
  <si>
    <t>1.12.3</t>
  </si>
  <si>
    <t>1.12.4</t>
  </si>
  <si>
    <t>1.12.5</t>
  </si>
  <si>
    <t>1.12.6</t>
  </si>
  <si>
    <t>1.12.7</t>
  </si>
  <si>
    <t>1.13.1</t>
  </si>
  <si>
    <t>1.14.1</t>
  </si>
  <si>
    <t>1.15.1</t>
  </si>
  <si>
    <t>1.15.2</t>
  </si>
  <si>
    <t>1.15.3</t>
  </si>
  <si>
    <t>1.15.4</t>
  </si>
  <si>
    <t>1.16.1</t>
  </si>
  <si>
    <t>1.16.2</t>
  </si>
  <si>
    <t>1.16.3</t>
  </si>
  <si>
    <t>1.16.4</t>
  </si>
  <si>
    <t>1.16.5</t>
  </si>
  <si>
    <t>1.16.6</t>
  </si>
  <si>
    <t>1.16.7</t>
  </si>
  <si>
    <t>1.16.8</t>
  </si>
  <si>
    <t>1.16.9</t>
  </si>
  <si>
    <t>1.16.10</t>
  </si>
  <si>
    <t>1.16.11</t>
  </si>
  <si>
    <t>1.16.12</t>
  </si>
  <si>
    <t>1.16.13</t>
  </si>
  <si>
    <t>1.16.14</t>
  </si>
  <si>
    <t>1.16.15</t>
  </si>
  <si>
    <t>1.16.16</t>
  </si>
  <si>
    <t>1.16.17</t>
  </si>
  <si>
    <t>1.16.18</t>
  </si>
  <si>
    <t>1.16.19</t>
  </si>
  <si>
    <r>
      <rPr>
        <b/>
        <sz val="10"/>
        <rFont val="Calibri"/>
        <family val="2"/>
        <scheme val="minor"/>
      </rPr>
      <t>REFERÊNCIA DESONERADA:</t>
    </r>
    <r>
      <rPr>
        <b/>
        <sz val="11"/>
        <rFont val="Calibri"/>
        <family val="2"/>
        <scheme val="minor"/>
      </rPr>
      <t xml:space="preserve"> </t>
    </r>
    <r>
      <rPr>
        <b/>
        <sz val="9"/>
        <rFont val="Calibri"/>
        <family val="2"/>
        <scheme val="minor"/>
      </rPr>
      <t>SINAPI 01/2022</t>
    </r>
  </si>
  <si>
    <t>VALOR TOTAL COM BDI DESONERADO = 31,33%</t>
  </si>
  <si>
    <t xml:space="preserve">LOCAL:  </t>
  </si>
  <si>
    <t>JUIZ DE FORA / MG</t>
  </si>
  <si>
    <t xml:space="preserve">DATA: </t>
  </si>
  <si>
    <t>MÊS</t>
  </si>
  <si>
    <t>MXMÊS</t>
  </si>
  <si>
    <t>UNID.</t>
  </si>
  <si>
    <t>C001</t>
  </si>
  <si>
    <t>C002</t>
  </si>
  <si>
    <t>C013</t>
  </si>
  <si>
    <t>C017</t>
  </si>
  <si>
    <t>C024</t>
  </si>
  <si>
    <t>C010</t>
  </si>
  <si>
    <t>C015</t>
  </si>
  <si>
    <t>C007</t>
  </si>
  <si>
    <t>C008</t>
  </si>
  <si>
    <t>C009</t>
  </si>
  <si>
    <t>C006</t>
  </si>
  <si>
    <t>C005</t>
  </si>
  <si>
    <t>C011</t>
  </si>
  <si>
    <t>C012</t>
  </si>
  <si>
    <t>C019</t>
  </si>
  <si>
    <t>C014</t>
  </si>
  <si>
    <t>C003</t>
  </si>
  <si>
    <t>C020</t>
  </si>
  <si>
    <t>C023</t>
  </si>
  <si>
    <t>C016</t>
  </si>
  <si>
    <t>C021</t>
  </si>
  <si>
    <t>C018</t>
  </si>
  <si>
    <t>C022</t>
  </si>
  <si>
    <t>PREÇO        TOTAL             COM BDI</t>
  </si>
  <si>
    <t>SECRETARIA DE OBRAS</t>
  </si>
  <si>
    <t>SERVIÇOS</t>
  </si>
  <si>
    <t>TOTAL (R$)</t>
  </si>
  <si>
    <t>FINANC.</t>
  </si>
  <si>
    <t>1.º MÊS</t>
  </si>
  <si>
    <t>2.º MÊS</t>
  </si>
  <si>
    <t>3.º MÊS</t>
  </si>
  <si>
    <t>4.º MÊS</t>
  </si>
  <si>
    <t>TOTAIS</t>
  </si>
  <si>
    <t>Físico</t>
  </si>
  <si>
    <t>%</t>
  </si>
  <si>
    <t>R$</t>
  </si>
  <si>
    <t>PERCENTUAL MENSAL (%)</t>
  </si>
  <si>
    <t>PERCENTUAL MENSAL ACUMULADO (%)</t>
  </si>
  <si>
    <t>DATA:</t>
  </si>
  <si>
    <t>VALOR TOTAL MENSAL (R$)</t>
  </si>
  <si>
    <t>VALOR TOTAL MENSAL ACUMULADO (R$)</t>
  </si>
  <si>
    <t>VALORES TOTAIS</t>
  </si>
  <si>
    <t>PLANILHA ORÇAMENTÁRIA PROPONENTE</t>
  </si>
  <si>
    <t>CRONOGRAMA FÍSICO-FINANCEIRO PROPONENTE</t>
  </si>
  <si>
    <t>BDI DESONERADO PROPONENTE</t>
  </si>
  <si>
    <t>CO006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</si>
</sst>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i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theme="0" tint="-0.14999847407452621"/>
        <bgColor indexed="22"/>
      </patternFill>
    </fill>
  </fills>
  <borders count="13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2" fillId="0" borderId="0"/>
  </cellStyleXfs>
  <cellXfs count="118">
    <xf numFmtId="0" fontId="0" fillId="0" borderId="0" xfId="0"/>
    <xf numFmtId="0" fontId="0" fillId="0" borderId="0" xfId="0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4" xfId="0" applyFont="1" applyBorder="1" applyAlignment="1">
      <alignment horizontal="justify"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4" fontId="1" fillId="0" borderId="4" xfId="0" applyNumberFormat="1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horizontal="right" vertical="center"/>
    </xf>
    <xf numFmtId="4" fontId="0" fillId="0" borderId="4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4" fontId="1" fillId="0" borderId="4" xfId="0" applyNumberFormat="1" applyFont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justify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justify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justify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justify" vertical="center" wrapText="1"/>
    </xf>
    <xf numFmtId="0" fontId="8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justify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right" vertical="center"/>
    </xf>
    <xf numFmtId="4" fontId="10" fillId="2" borderId="4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14" fontId="11" fillId="0" borderId="4" xfId="0" applyNumberFormat="1" applyFont="1" applyBorder="1" applyAlignment="1">
      <alignment horizontal="center" vertical="center"/>
    </xf>
    <xf numFmtId="0" fontId="14" fillId="0" borderId="0" xfId="1" applyFont="1"/>
    <xf numFmtId="4" fontId="14" fillId="0" borderId="0" xfId="1" applyNumberFormat="1" applyFont="1"/>
    <xf numFmtId="0" fontId="9" fillId="0" borderId="0" xfId="1" applyFont="1"/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" fontId="10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4" fontId="0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  <xf numFmtId="4" fontId="0" fillId="0" borderId="0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0" fontId="3" fillId="0" borderId="4" xfId="1" applyFont="1" applyFill="1" applyBorder="1" applyAlignment="1">
      <alignment horizontal="center" vertical="center" wrapText="1"/>
    </xf>
    <xf numFmtId="0" fontId="15" fillId="6" borderId="4" xfId="1" applyFont="1" applyFill="1" applyBorder="1" applyAlignment="1">
      <alignment horizontal="center" vertical="center"/>
    </xf>
    <xf numFmtId="4" fontId="14" fillId="0" borderId="4" xfId="1" applyNumberFormat="1" applyFont="1" applyBorder="1" applyAlignment="1">
      <alignment horizontal="center"/>
    </xf>
    <xf numFmtId="0" fontId="14" fillId="0" borderId="4" xfId="1" applyFont="1" applyBorder="1" applyAlignment="1">
      <alignment horizontal="center"/>
    </xf>
    <xf numFmtId="0" fontId="14" fillId="7" borderId="4" xfId="1" applyFont="1" applyFill="1" applyBorder="1"/>
    <xf numFmtId="0" fontId="14" fillId="0" borderId="4" xfId="1" applyFont="1" applyFill="1" applyBorder="1"/>
    <xf numFmtId="0" fontId="14" fillId="0" borderId="4" xfId="1" applyFont="1" applyBorder="1"/>
    <xf numFmtId="10" fontId="14" fillId="0" borderId="4" xfId="1" applyNumberFormat="1" applyFont="1" applyBorder="1" applyAlignment="1">
      <alignment horizontal="right" vertical="center"/>
    </xf>
    <xf numFmtId="10" fontId="17" fillId="0" borderId="4" xfId="1" applyNumberFormat="1" applyFont="1" applyFill="1" applyBorder="1" applyAlignment="1">
      <alignment horizontal="center"/>
    </xf>
    <xf numFmtId="10" fontId="14" fillId="0" borderId="4" xfId="1" applyNumberFormat="1" applyFont="1" applyFill="1" applyBorder="1" applyAlignment="1">
      <alignment horizontal="center"/>
    </xf>
    <xf numFmtId="4" fontId="14" fillId="0" borderId="4" xfId="1" applyNumberFormat="1" applyFont="1" applyBorder="1" applyAlignment="1">
      <alignment horizontal="right"/>
    </xf>
    <xf numFmtId="40" fontId="14" fillId="0" borderId="4" xfId="1" applyNumberFormat="1" applyFont="1" applyBorder="1"/>
    <xf numFmtId="40" fontId="14" fillId="0" borderId="4" xfId="1" applyNumberFormat="1" applyFont="1" applyFill="1" applyBorder="1"/>
    <xf numFmtId="0" fontId="14" fillId="8" borderId="4" xfId="1" applyFont="1" applyFill="1" applyBorder="1"/>
    <xf numFmtId="0" fontId="14" fillId="4" borderId="4" xfId="1" applyFont="1" applyFill="1" applyBorder="1"/>
    <xf numFmtId="4" fontId="14" fillId="0" borderId="4" xfId="1" applyNumberFormat="1" applyFont="1" applyFill="1" applyBorder="1" applyAlignment="1">
      <alignment horizontal="right"/>
    </xf>
    <xf numFmtId="4" fontId="15" fillId="9" borderId="4" xfId="1" applyNumberFormat="1" applyFont="1" applyFill="1" applyBorder="1" applyAlignment="1">
      <alignment vertical="center"/>
    </xf>
    <xf numFmtId="10" fontId="14" fillId="0" borderId="4" xfId="1" applyNumberFormat="1" applyFont="1" applyFill="1" applyBorder="1" applyAlignment="1">
      <alignment vertical="center"/>
    </xf>
    <xf numFmtId="40" fontId="14" fillId="0" borderId="4" xfId="1" applyNumberFormat="1" applyFont="1" applyFill="1" applyBorder="1" applyAlignment="1">
      <alignment vertical="center"/>
    </xf>
    <xf numFmtId="10" fontId="18" fillId="0" borderId="4" xfId="1" applyNumberFormat="1" applyFont="1" applyFill="1" applyBorder="1" applyAlignment="1">
      <alignment vertical="center"/>
    </xf>
    <xf numFmtId="4" fontId="8" fillId="5" borderId="4" xfId="0" applyNumberFormat="1" applyFont="1" applyFill="1" applyBorder="1" applyAlignment="1">
      <alignment horizontal="right" vertical="center" wrapText="1"/>
    </xf>
    <xf numFmtId="4" fontId="8" fillId="5" borderId="4" xfId="0" applyNumberFormat="1" applyFont="1" applyFill="1" applyBorder="1" applyAlignment="1" applyProtection="1">
      <alignment horizontal="right" vertical="center" wrapText="1"/>
      <protection locked="0"/>
    </xf>
    <xf numFmtId="4" fontId="8" fillId="5" borderId="4" xfId="0" applyNumberFormat="1" applyFont="1" applyFill="1" applyBorder="1" applyAlignment="1" applyProtection="1">
      <alignment horizontal="right" vertical="center"/>
      <protection locked="0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/>
    </xf>
    <xf numFmtId="4" fontId="9" fillId="5" borderId="4" xfId="0" applyNumberFormat="1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16" fillId="0" borderId="4" xfId="1" applyNumberFormat="1" applyFont="1" applyBorder="1" applyAlignment="1">
      <alignment horizontal="center" vertical="center" wrapText="1"/>
    </xf>
    <xf numFmtId="1" fontId="16" fillId="0" borderId="4" xfId="1" applyNumberFormat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40" fontId="16" fillId="3" borderId="4" xfId="1" applyNumberFormat="1" applyFont="1" applyFill="1" applyBorder="1" applyAlignment="1">
      <alignment horizontal="center" vertical="center"/>
    </xf>
    <xf numFmtId="4" fontId="15" fillId="9" borderId="4" xfId="1" applyNumberFormat="1" applyFont="1" applyFill="1" applyBorder="1" applyAlignment="1">
      <alignment horizontal="center" vertical="center"/>
    </xf>
    <xf numFmtId="40" fontId="16" fillId="0" borderId="4" xfId="1" applyNumberFormat="1" applyFont="1" applyFill="1" applyBorder="1" applyAlignment="1">
      <alignment horizontal="center" vertical="center"/>
    </xf>
    <xf numFmtId="14" fontId="3" fillId="0" borderId="4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left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1257300</xdr:colOff>
      <xdr:row>3</xdr:row>
      <xdr:rowOff>0</xdr:rowOff>
    </xdr:from>
    <xdr:to>
      <xdr:col>1</xdr:col>
      <xdr:colOff>1257300</xdr:colOff>
      <xdr:row>3</xdr:row>
      <xdr:rowOff>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28775" y="257175"/>
          <a:ext cx="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1257300</xdr:colOff>
      <xdr:row>3</xdr:row>
      <xdr:rowOff>0</xdr:rowOff>
    </xdr:from>
    <xdr:to>
      <xdr:col>1</xdr:col>
      <xdr:colOff>1257300</xdr:colOff>
      <xdr:row>3</xdr:row>
      <xdr:rowOff>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28775" y="257175"/>
          <a:ext cx="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1257300</xdr:colOff>
      <xdr:row>3</xdr:row>
      <xdr:rowOff>0</xdr:rowOff>
    </xdr:from>
    <xdr:to>
      <xdr:col>1</xdr:col>
      <xdr:colOff>1257300</xdr:colOff>
      <xdr:row>3</xdr:row>
      <xdr:rowOff>0</xdr:rowOff>
    </xdr:to>
    <xdr:pic>
      <xdr:nvPicPr>
        <xdr:cNvPr id="4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28775" y="257175"/>
          <a:ext cx="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1257300</xdr:colOff>
      <xdr:row>3</xdr:row>
      <xdr:rowOff>0</xdr:rowOff>
    </xdr:from>
    <xdr:to>
      <xdr:col>1</xdr:col>
      <xdr:colOff>1257300</xdr:colOff>
      <xdr:row>3</xdr:row>
      <xdr:rowOff>0</xdr:rowOff>
    </xdr:to>
    <xdr:pic>
      <xdr:nvPicPr>
        <xdr:cNvPr id="5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28775" y="257175"/>
          <a:ext cx="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1</xdr:col>
      <xdr:colOff>1257300</xdr:colOff>
      <xdr:row>3</xdr:row>
      <xdr:rowOff>0</xdr:rowOff>
    </xdr:from>
    <xdr:to>
      <xdr:col>1</xdr:col>
      <xdr:colOff>1257300</xdr:colOff>
      <xdr:row>3</xdr:row>
      <xdr:rowOff>0</xdr:rowOff>
    </xdr:to>
    <xdr:pic>
      <xdr:nvPicPr>
        <xdr:cNvPr id="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28775" y="257175"/>
          <a:ext cx="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5</xdr:col>
      <xdr:colOff>107670</xdr:colOff>
      <xdr:row>0</xdr:row>
      <xdr:rowOff>57976</xdr:rowOff>
    </xdr:from>
    <xdr:to>
      <xdr:col>7</xdr:col>
      <xdr:colOff>691690</xdr:colOff>
      <xdr:row>2</xdr:row>
      <xdr:rowOff>2654</xdr:rowOff>
    </xdr:to>
    <xdr:pic>
      <xdr:nvPicPr>
        <xdr:cNvPr id="7" name="Picture 237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361040" y="57976"/>
          <a:ext cx="2000346" cy="43335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47626</xdr:rowOff>
    </xdr:from>
    <xdr:to>
      <xdr:col>8</xdr:col>
      <xdr:colOff>535548</xdr:colOff>
      <xdr:row>2</xdr:row>
      <xdr:rowOff>61520</xdr:rowOff>
    </xdr:to>
    <xdr:pic>
      <xdr:nvPicPr>
        <xdr:cNvPr id="2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76825" y="47626"/>
          <a:ext cx="2011923" cy="4329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9"/>
  <sheetViews>
    <sheetView view="pageBreakPreview" zoomScale="115" zoomScaleSheetLayoutView="115" workbookViewId="0">
      <pane ySplit="7" topLeftCell="A8" activePane="bottomLeft" state="frozen"/>
      <selection pane="bottomLeft" activeCell="J10" sqref="J10"/>
    </sheetView>
  </sheetViews>
  <sheetFormatPr defaultRowHeight="15"/>
  <cols>
    <col min="1" max="1" width="8.42578125" style="9" bestFit="1" customWidth="1"/>
    <col min="2" max="2" width="57.42578125" style="1" customWidth="1"/>
    <col min="3" max="3" width="12.28515625" style="9" hidden="1" customWidth="1"/>
    <col min="4" max="4" width="7.28515625" style="1" bestFit="1" customWidth="1"/>
    <col min="5" max="5" width="8.28515625" style="9" bestFit="1" customWidth="1"/>
    <col min="6" max="6" width="10" style="9" bestFit="1" customWidth="1"/>
    <col min="7" max="7" width="11.140625" style="9" customWidth="1"/>
    <col min="8" max="8" width="11.28515625" style="1" customWidth="1"/>
    <col min="9" max="9" width="1.7109375" style="1" customWidth="1"/>
    <col min="10" max="10" width="7.85546875" style="55" bestFit="1" customWidth="1"/>
    <col min="11" max="11" width="17.5703125" style="55" bestFit="1" customWidth="1"/>
    <col min="12" max="12" width="10.5703125" style="1" customWidth="1"/>
    <col min="13" max="16384" width="9.140625" style="1"/>
  </cols>
  <sheetData>
    <row r="1" spans="1:12" ht="23.25" customHeight="1">
      <c r="A1" s="96" t="s">
        <v>0</v>
      </c>
      <c r="B1" s="97"/>
      <c r="C1" s="97"/>
      <c r="D1" s="97"/>
      <c r="E1" s="97"/>
      <c r="F1" s="97"/>
      <c r="G1" s="97"/>
      <c r="H1" s="98"/>
      <c r="J1" s="54">
        <v>1.3132999999999999</v>
      </c>
      <c r="K1" s="54" t="s">
        <v>251</v>
      </c>
    </row>
    <row r="2" spans="1:12">
      <c r="A2" s="93" t="s">
        <v>231</v>
      </c>
      <c r="B2" s="94"/>
      <c r="C2" s="94"/>
      <c r="D2" s="94"/>
      <c r="E2" s="94"/>
      <c r="F2" s="94"/>
      <c r="G2" s="94"/>
      <c r="H2" s="95"/>
      <c r="J2" s="54"/>
      <c r="K2" s="54"/>
    </row>
    <row r="3" spans="1:12">
      <c r="A3" s="93" t="s">
        <v>13</v>
      </c>
      <c r="B3" s="94"/>
      <c r="C3" s="94"/>
      <c r="D3" s="94"/>
      <c r="E3" s="94"/>
      <c r="F3" s="94"/>
      <c r="G3" s="94"/>
      <c r="H3" s="95"/>
      <c r="J3" s="54"/>
      <c r="K3" s="54"/>
    </row>
    <row r="4" spans="1:12">
      <c r="A4" s="99" t="s">
        <v>249</v>
      </c>
      <c r="B4" s="99"/>
      <c r="C4" s="99"/>
      <c r="D4" s="99"/>
      <c r="E4" s="99"/>
      <c r="F4" s="99"/>
      <c r="G4" s="99"/>
      <c r="H4" s="99"/>
    </row>
    <row r="5" spans="1:12">
      <c r="A5" s="48" t="s">
        <v>14</v>
      </c>
      <c r="B5" s="49" t="s">
        <v>15</v>
      </c>
      <c r="C5" s="48" t="s">
        <v>201</v>
      </c>
      <c r="D5" s="92" t="s">
        <v>202</v>
      </c>
      <c r="E5" s="92"/>
      <c r="F5" s="92"/>
      <c r="G5" s="48" t="s">
        <v>203</v>
      </c>
      <c r="H5" s="50">
        <v>44782</v>
      </c>
    </row>
    <row r="6" spans="1:12" s="5" customFormat="1" ht="44.25" customHeight="1">
      <c r="A6" s="46" t="s">
        <v>1</v>
      </c>
      <c r="B6" s="46" t="s">
        <v>2</v>
      </c>
      <c r="C6" s="26" t="s">
        <v>199</v>
      </c>
      <c r="D6" s="46" t="s">
        <v>3</v>
      </c>
      <c r="E6" s="46" t="s">
        <v>4</v>
      </c>
      <c r="F6" s="47" t="s">
        <v>110</v>
      </c>
      <c r="G6" s="47" t="s">
        <v>111</v>
      </c>
      <c r="H6" s="47" t="s">
        <v>230</v>
      </c>
      <c r="J6" s="56"/>
      <c r="K6" s="56"/>
    </row>
    <row r="7" spans="1:12" s="45" customFormat="1" ht="15" customHeight="1">
      <c r="A7" s="91" t="s">
        <v>200</v>
      </c>
      <c r="B7" s="91"/>
      <c r="C7" s="91"/>
      <c r="D7" s="91"/>
      <c r="E7" s="91"/>
      <c r="F7" s="91"/>
      <c r="G7" s="91"/>
      <c r="H7" s="44">
        <f>H8+H13+H16+H18+H31+H38+H45+H49+H51+H55+H57+H63+H71+H73+H75+H80</f>
        <v>0</v>
      </c>
      <c r="J7" s="57"/>
      <c r="K7" s="57"/>
    </row>
    <row r="8" spans="1:12" s="5" customFormat="1">
      <c r="A8" s="2" t="s">
        <v>6</v>
      </c>
      <c r="B8" s="7" t="s">
        <v>5</v>
      </c>
      <c r="C8" s="3"/>
      <c r="D8" s="2"/>
      <c r="E8" s="10"/>
      <c r="F8" s="21"/>
      <c r="G8" s="4"/>
      <c r="H8" s="21">
        <f>SUM(H9:H12)</f>
        <v>0</v>
      </c>
      <c r="J8" s="58"/>
      <c r="K8" s="58"/>
    </row>
    <row r="9" spans="1:12" s="5" customFormat="1">
      <c r="A9" s="27" t="s">
        <v>123</v>
      </c>
      <c r="B9" s="28" t="s">
        <v>16</v>
      </c>
      <c r="C9" s="29" t="s">
        <v>207</v>
      </c>
      <c r="D9" s="27" t="s">
        <v>104</v>
      </c>
      <c r="E9" s="30">
        <v>2.5</v>
      </c>
      <c r="F9" s="85"/>
      <c r="G9" s="31">
        <f>ROUND(F9*J$1,2)</f>
        <v>0</v>
      </c>
      <c r="H9" s="31">
        <f>ROUND(E9*G9,2)</f>
        <v>0</v>
      </c>
      <c r="J9" s="59"/>
      <c r="K9" s="59"/>
      <c r="L9" s="19"/>
    </row>
    <row r="10" spans="1:12" s="5" customFormat="1" ht="25.5">
      <c r="A10" s="27" t="s">
        <v>124</v>
      </c>
      <c r="B10" s="28" t="s">
        <v>17</v>
      </c>
      <c r="C10" s="29" t="s">
        <v>208</v>
      </c>
      <c r="D10" s="27" t="s">
        <v>104</v>
      </c>
      <c r="E10" s="30">
        <v>75.05</v>
      </c>
      <c r="F10" s="85"/>
      <c r="G10" s="31">
        <f t="shared" ref="G10:G72" si="0">ROUND(F10*J$1,2)</f>
        <v>0</v>
      </c>
      <c r="H10" s="31">
        <f t="shared" ref="H10:H72" si="1">ROUND(E10*G10,2)</f>
        <v>0</v>
      </c>
      <c r="J10" s="59"/>
      <c r="K10" s="59"/>
      <c r="L10" s="19"/>
    </row>
    <row r="11" spans="1:12" s="5" customFormat="1" ht="38.25">
      <c r="A11" s="27" t="s">
        <v>125</v>
      </c>
      <c r="B11" s="28" t="s">
        <v>18</v>
      </c>
      <c r="C11" s="32">
        <v>10527</v>
      </c>
      <c r="D11" s="27" t="s">
        <v>205</v>
      </c>
      <c r="E11" s="30">
        <v>42</v>
      </c>
      <c r="F11" s="85"/>
      <c r="G11" s="31">
        <f t="shared" si="0"/>
        <v>0</v>
      </c>
      <c r="H11" s="31">
        <f t="shared" si="1"/>
        <v>0</v>
      </c>
      <c r="J11" s="59"/>
      <c r="K11" s="59"/>
      <c r="L11" s="19"/>
    </row>
    <row r="12" spans="1:12" s="5" customFormat="1" ht="25.5">
      <c r="A12" s="27" t="s">
        <v>126</v>
      </c>
      <c r="B12" s="28" t="s">
        <v>19</v>
      </c>
      <c r="C12" s="32">
        <v>97064</v>
      </c>
      <c r="D12" s="27" t="s">
        <v>105</v>
      </c>
      <c r="E12" s="30">
        <v>42</v>
      </c>
      <c r="F12" s="85"/>
      <c r="G12" s="31">
        <f t="shared" si="0"/>
        <v>0</v>
      </c>
      <c r="H12" s="31">
        <f t="shared" si="1"/>
        <v>0</v>
      </c>
      <c r="J12" s="59"/>
      <c r="K12" s="59"/>
      <c r="L12" s="19"/>
    </row>
    <row r="13" spans="1:12" s="5" customFormat="1">
      <c r="A13" s="2" t="s">
        <v>7</v>
      </c>
      <c r="B13" s="7" t="s">
        <v>20</v>
      </c>
      <c r="C13" s="3"/>
      <c r="D13" s="2"/>
      <c r="E13" s="10"/>
      <c r="F13" s="21"/>
      <c r="G13" s="18"/>
      <c r="H13" s="21">
        <f>SUM(H14:H15)</f>
        <v>0</v>
      </c>
      <c r="J13" s="58"/>
      <c r="K13" s="60"/>
      <c r="L13" s="19"/>
    </row>
    <row r="14" spans="1:12" s="5" customFormat="1" ht="25.5">
      <c r="A14" s="27" t="s">
        <v>127</v>
      </c>
      <c r="B14" s="28" t="s">
        <v>21</v>
      </c>
      <c r="C14" s="32">
        <v>10777</v>
      </c>
      <c r="D14" s="27" t="s">
        <v>204</v>
      </c>
      <c r="E14" s="30">
        <v>4</v>
      </c>
      <c r="F14" s="85"/>
      <c r="G14" s="31">
        <f t="shared" si="0"/>
        <v>0</v>
      </c>
      <c r="H14" s="31">
        <f t="shared" si="1"/>
        <v>0</v>
      </c>
      <c r="J14" s="59"/>
      <c r="K14" s="59"/>
      <c r="L14" s="19"/>
    </row>
    <row r="15" spans="1:12" s="5" customFormat="1" ht="32.25" customHeight="1">
      <c r="A15" s="27" t="s">
        <v>128</v>
      </c>
      <c r="B15" s="28" t="s">
        <v>22</v>
      </c>
      <c r="C15" s="32">
        <v>93210</v>
      </c>
      <c r="D15" s="27" t="s">
        <v>104</v>
      </c>
      <c r="E15" s="30">
        <v>12</v>
      </c>
      <c r="F15" s="85"/>
      <c r="G15" s="31">
        <f t="shared" si="0"/>
        <v>0</v>
      </c>
      <c r="H15" s="31">
        <f t="shared" si="1"/>
        <v>0</v>
      </c>
      <c r="J15" s="59"/>
      <c r="K15" s="59"/>
      <c r="L15" s="19"/>
    </row>
    <row r="16" spans="1:12" s="12" customFormat="1">
      <c r="A16" s="14" t="s">
        <v>8</v>
      </c>
      <c r="B16" s="15" t="s">
        <v>23</v>
      </c>
      <c r="C16" s="14"/>
      <c r="D16" s="14"/>
      <c r="E16" s="17"/>
      <c r="F16" s="17"/>
      <c r="G16" s="18"/>
      <c r="H16" s="21">
        <f>SUM(H17)</f>
        <v>0</v>
      </c>
      <c r="J16" s="58"/>
      <c r="K16" s="58"/>
      <c r="L16" s="19"/>
    </row>
    <row r="17" spans="1:13" ht="21" customHeight="1">
      <c r="A17" s="33" t="s">
        <v>129</v>
      </c>
      <c r="B17" s="34" t="s">
        <v>24</v>
      </c>
      <c r="C17" s="35">
        <v>93565</v>
      </c>
      <c r="D17" s="36" t="s">
        <v>204</v>
      </c>
      <c r="E17" s="37">
        <v>0.8</v>
      </c>
      <c r="F17" s="86"/>
      <c r="G17" s="31">
        <f t="shared" si="0"/>
        <v>0</v>
      </c>
      <c r="H17" s="31">
        <f t="shared" si="1"/>
        <v>0</v>
      </c>
      <c r="J17" s="59"/>
      <c r="K17" s="59"/>
      <c r="L17" s="19"/>
    </row>
    <row r="18" spans="1:13" s="12" customFormat="1">
      <c r="A18" s="14" t="s">
        <v>9</v>
      </c>
      <c r="B18" s="22" t="s">
        <v>12</v>
      </c>
      <c r="C18" s="23"/>
      <c r="D18" s="23"/>
      <c r="E18" s="17"/>
      <c r="F18" s="11"/>
      <c r="G18" s="18"/>
      <c r="H18" s="21">
        <f>SUM(H19:H30)</f>
        <v>0</v>
      </c>
      <c r="J18" s="58"/>
      <c r="K18" s="58"/>
      <c r="L18" s="19"/>
    </row>
    <row r="19" spans="1:13" ht="25.5">
      <c r="A19" s="33" t="s">
        <v>130</v>
      </c>
      <c r="B19" s="34" t="s">
        <v>25</v>
      </c>
      <c r="C19" s="35">
        <v>97629</v>
      </c>
      <c r="D19" s="36" t="s">
        <v>106</v>
      </c>
      <c r="E19" s="37">
        <v>1.6</v>
      </c>
      <c r="F19" s="87"/>
      <c r="G19" s="31">
        <f t="shared" si="0"/>
        <v>0</v>
      </c>
      <c r="H19" s="31">
        <f t="shared" si="1"/>
        <v>0</v>
      </c>
      <c r="J19" s="59"/>
      <c r="K19" s="59"/>
      <c r="L19" s="19"/>
    </row>
    <row r="20" spans="1:13" ht="25.5">
      <c r="A20" s="33" t="s">
        <v>131</v>
      </c>
      <c r="B20" s="34" t="s">
        <v>26</v>
      </c>
      <c r="C20" s="35">
        <v>98524</v>
      </c>
      <c r="D20" s="36" t="s">
        <v>104</v>
      </c>
      <c r="E20" s="37">
        <v>6.19</v>
      </c>
      <c r="F20" s="86"/>
      <c r="G20" s="31">
        <f t="shared" si="0"/>
        <v>0</v>
      </c>
      <c r="H20" s="31">
        <f t="shared" si="1"/>
        <v>0</v>
      </c>
      <c r="J20" s="59"/>
      <c r="K20" s="59"/>
      <c r="L20" s="19"/>
    </row>
    <row r="21" spans="1:13" ht="25.5">
      <c r="A21" s="33" t="s">
        <v>132</v>
      </c>
      <c r="B21" s="38" t="s">
        <v>27</v>
      </c>
      <c r="C21" s="39" t="s">
        <v>209</v>
      </c>
      <c r="D21" s="36" t="s">
        <v>104</v>
      </c>
      <c r="E21" s="37">
        <v>64.08</v>
      </c>
      <c r="F21" s="88"/>
      <c r="G21" s="31">
        <f t="shared" si="0"/>
        <v>0</v>
      </c>
      <c r="H21" s="31">
        <f t="shared" si="1"/>
        <v>0</v>
      </c>
      <c r="J21" s="59"/>
      <c r="K21" s="59"/>
      <c r="L21" s="19"/>
    </row>
    <row r="22" spans="1:13" ht="25.5">
      <c r="A22" s="33" t="s">
        <v>133</v>
      </c>
      <c r="B22" s="38" t="s">
        <v>28</v>
      </c>
      <c r="C22" s="35">
        <v>93358</v>
      </c>
      <c r="D22" s="36" t="s">
        <v>106</v>
      </c>
      <c r="E22" s="37">
        <v>0.62</v>
      </c>
      <c r="F22" s="88"/>
      <c r="G22" s="31">
        <f t="shared" si="0"/>
        <v>0</v>
      </c>
      <c r="H22" s="31">
        <f t="shared" si="1"/>
        <v>0</v>
      </c>
      <c r="J22" s="59"/>
      <c r="K22" s="59"/>
      <c r="L22" s="19"/>
    </row>
    <row r="23" spans="1:13" ht="25.5">
      <c r="A23" s="33" t="s">
        <v>134</v>
      </c>
      <c r="B23" s="38" t="s">
        <v>29</v>
      </c>
      <c r="C23" s="35">
        <v>96523</v>
      </c>
      <c r="D23" s="33" t="s">
        <v>106</v>
      </c>
      <c r="E23" s="37">
        <v>4</v>
      </c>
      <c r="F23" s="88"/>
      <c r="G23" s="31">
        <f t="shared" si="0"/>
        <v>0</v>
      </c>
      <c r="H23" s="31">
        <f t="shared" si="1"/>
        <v>0</v>
      </c>
      <c r="J23" s="59"/>
      <c r="K23" s="59"/>
      <c r="L23" s="19"/>
    </row>
    <row r="24" spans="1:13" s="6" customFormat="1" ht="25.5">
      <c r="A24" s="33" t="s">
        <v>135</v>
      </c>
      <c r="B24" s="38" t="s">
        <v>30</v>
      </c>
      <c r="C24" s="39" t="s">
        <v>210</v>
      </c>
      <c r="D24" s="33" t="s">
        <v>206</v>
      </c>
      <c r="E24" s="37">
        <v>4</v>
      </c>
      <c r="F24" s="89"/>
      <c r="G24" s="31">
        <f t="shared" si="0"/>
        <v>0</v>
      </c>
      <c r="H24" s="31">
        <f t="shared" si="1"/>
        <v>0</v>
      </c>
      <c r="J24" s="59"/>
      <c r="K24" s="59"/>
      <c r="L24" s="19"/>
    </row>
    <row r="25" spans="1:13" ht="25.5">
      <c r="A25" s="33" t="s">
        <v>136</v>
      </c>
      <c r="B25" s="38" t="s">
        <v>31</v>
      </c>
      <c r="C25" s="35">
        <v>97635</v>
      </c>
      <c r="D25" s="33" t="s">
        <v>104</v>
      </c>
      <c r="E25" s="37">
        <v>14.53</v>
      </c>
      <c r="F25" s="88"/>
      <c r="G25" s="31">
        <f t="shared" si="0"/>
        <v>0</v>
      </c>
      <c r="H25" s="31">
        <f t="shared" si="1"/>
        <v>0</v>
      </c>
      <c r="J25" s="59"/>
      <c r="K25" s="59"/>
      <c r="L25" s="19"/>
    </row>
    <row r="26" spans="1:13" ht="25.5">
      <c r="A26" s="33" t="s">
        <v>137</v>
      </c>
      <c r="B26" s="38" t="s">
        <v>28</v>
      </c>
      <c r="C26" s="35">
        <v>93358</v>
      </c>
      <c r="D26" s="33" t="s">
        <v>106</v>
      </c>
      <c r="E26" s="37">
        <v>8.7200000000000006</v>
      </c>
      <c r="F26" s="88"/>
      <c r="G26" s="31">
        <f t="shared" si="0"/>
        <v>0</v>
      </c>
      <c r="H26" s="31">
        <f t="shared" si="1"/>
        <v>0</v>
      </c>
      <c r="J26" s="59"/>
      <c r="K26" s="59"/>
      <c r="L26" s="19"/>
    </row>
    <row r="27" spans="1:13">
      <c r="A27" s="33" t="s">
        <v>138</v>
      </c>
      <c r="B27" s="38" t="s">
        <v>32</v>
      </c>
      <c r="C27" s="35">
        <v>96995</v>
      </c>
      <c r="D27" s="33" t="s">
        <v>106</v>
      </c>
      <c r="E27" s="37">
        <v>8.4700000000000006</v>
      </c>
      <c r="F27" s="88"/>
      <c r="G27" s="31">
        <f t="shared" si="0"/>
        <v>0</v>
      </c>
      <c r="H27" s="31">
        <f t="shared" si="1"/>
        <v>0</v>
      </c>
      <c r="J27" s="59"/>
      <c r="K27" s="59"/>
      <c r="L27" s="19"/>
    </row>
    <row r="28" spans="1:13" ht="25.5">
      <c r="A28" s="33" t="s">
        <v>139</v>
      </c>
      <c r="B28" s="38" t="s">
        <v>33</v>
      </c>
      <c r="C28" s="39" t="s">
        <v>211</v>
      </c>
      <c r="D28" s="33" t="s">
        <v>106</v>
      </c>
      <c r="E28" s="37">
        <v>0.45</v>
      </c>
      <c r="F28" s="88"/>
      <c r="G28" s="31">
        <f t="shared" si="0"/>
        <v>0</v>
      </c>
      <c r="H28" s="31">
        <f t="shared" si="1"/>
        <v>0</v>
      </c>
      <c r="J28" s="59"/>
      <c r="K28" s="59"/>
      <c r="L28" s="19"/>
    </row>
    <row r="29" spans="1:13" ht="19.5" customHeight="1">
      <c r="A29" s="33" t="s">
        <v>140</v>
      </c>
      <c r="B29" s="38" t="s">
        <v>34</v>
      </c>
      <c r="C29" s="39" t="s">
        <v>211</v>
      </c>
      <c r="D29" s="33" t="s">
        <v>106</v>
      </c>
      <c r="E29" s="37">
        <v>57.78</v>
      </c>
      <c r="F29" s="88"/>
      <c r="G29" s="31">
        <f t="shared" si="0"/>
        <v>0</v>
      </c>
      <c r="H29" s="31">
        <f t="shared" si="1"/>
        <v>0</v>
      </c>
      <c r="J29" s="61"/>
      <c r="K29" s="62"/>
      <c r="L29" s="19"/>
      <c r="M29" s="6"/>
    </row>
    <row r="30" spans="1:13" ht="25.5">
      <c r="A30" s="33" t="s">
        <v>141</v>
      </c>
      <c r="B30" s="38" t="s">
        <v>35</v>
      </c>
      <c r="C30" s="35">
        <v>97914</v>
      </c>
      <c r="D30" s="33" t="s">
        <v>107</v>
      </c>
      <c r="E30" s="37">
        <v>693.32</v>
      </c>
      <c r="F30" s="88"/>
      <c r="G30" s="31">
        <f t="shared" si="0"/>
        <v>0</v>
      </c>
      <c r="H30" s="31">
        <f t="shared" si="1"/>
        <v>0</v>
      </c>
      <c r="J30" s="61"/>
      <c r="K30" s="62"/>
      <c r="L30" s="19"/>
    </row>
    <row r="31" spans="1:13" s="12" customFormat="1">
      <c r="A31" s="14" t="s">
        <v>10</v>
      </c>
      <c r="B31" s="24" t="s">
        <v>36</v>
      </c>
      <c r="C31" s="14"/>
      <c r="D31" s="14"/>
      <c r="E31" s="17"/>
      <c r="F31" s="17"/>
      <c r="G31" s="18"/>
      <c r="H31" s="21">
        <f>SUM(H32:H37)</f>
        <v>0</v>
      </c>
      <c r="J31" s="58"/>
      <c r="K31" s="58"/>
      <c r="L31" s="19"/>
    </row>
    <row r="32" spans="1:13" ht="38.25">
      <c r="A32" s="33" t="s">
        <v>142</v>
      </c>
      <c r="B32" s="40" t="s">
        <v>37</v>
      </c>
      <c r="C32" s="35">
        <v>97083</v>
      </c>
      <c r="D32" s="33" t="s">
        <v>104</v>
      </c>
      <c r="E32" s="37">
        <v>16</v>
      </c>
      <c r="F32" s="88"/>
      <c r="G32" s="31">
        <f t="shared" si="0"/>
        <v>0</v>
      </c>
      <c r="H32" s="31">
        <f t="shared" si="1"/>
        <v>0</v>
      </c>
      <c r="J32" s="59"/>
      <c r="K32" s="59"/>
      <c r="L32" s="19"/>
    </row>
    <row r="33" spans="1:14" ht="25.5">
      <c r="A33" s="33" t="s">
        <v>143</v>
      </c>
      <c r="B33" s="40" t="s">
        <v>38</v>
      </c>
      <c r="C33" s="35">
        <v>96619</v>
      </c>
      <c r="D33" s="33" t="s">
        <v>104</v>
      </c>
      <c r="E33" s="37">
        <v>16</v>
      </c>
      <c r="F33" s="88"/>
      <c r="G33" s="31">
        <f t="shared" si="0"/>
        <v>0</v>
      </c>
      <c r="H33" s="31">
        <f t="shared" si="1"/>
        <v>0</v>
      </c>
      <c r="J33" s="59"/>
      <c r="K33" s="59"/>
      <c r="L33" s="19"/>
    </row>
    <row r="34" spans="1:14" ht="25.5">
      <c r="A34" s="33" t="s">
        <v>144</v>
      </c>
      <c r="B34" s="38" t="s">
        <v>39</v>
      </c>
      <c r="C34" s="35">
        <v>96532</v>
      </c>
      <c r="D34" s="33" t="s">
        <v>104</v>
      </c>
      <c r="E34" s="37">
        <v>19.2</v>
      </c>
      <c r="F34" s="88"/>
      <c r="G34" s="31">
        <f t="shared" si="0"/>
        <v>0</v>
      </c>
      <c r="H34" s="31">
        <f t="shared" si="1"/>
        <v>0</v>
      </c>
      <c r="J34" s="59"/>
      <c r="K34" s="59"/>
      <c r="L34" s="19"/>
      <c r="M34" s="8"/>
    </row>
    <row r="35" spans="1:14" s="13" customFormat="1" ht="25.5">
      <c r="A35" s="41" t="s">
        <v>145</v>
      </c>
      <c r="B35" s="40" t="s">
        <v>40</v>
      </c>
      <c r="C35" s="42">
        <v>96546</v>
      </c>
      <c r="D35" s="41" t="s">
        <v>108</v>
      </c>
      <c r="E35" s="43">
        <v>349.09</v>
      </c>
      <c r="F35" s="90"/>
      <c r="G35" s="31">
        <f t="shared" si="0"/>
        <v>0</v>
      </c>
      <c r="H35" s="31">
        <f t="shared" si="1"/>
        <v>0</v>
      </c>
      <c r="J35" s="63"/>
      <c r="K35" s="63"/>
      <c r="L35" s="19"/>
      <c r="M35" s="20"/>
    </row>
    <row r="36" spans="1:14" ht="38.25">
      <c r="A36" s="33" t="s">
        <v>146</v>
      </c>
      <c r="B36" s="38" t="s">
        <v>41</v>
      </c>
      <c r="C36" s="35">
        <v>94964</v>
      </c>
      <c r="D36" s="33" t="s">
        <v>106</v>
      </c>
      <c r="E36" s="37">
        <v>4.8</v>
      </c>
      <c r="F36" s="88"/>
      <c r="G36" s="31">
        <f t="shared" si="0"/>
        <v>0</v>
      </c>
      <c r="H36" s="31">
        <f t="shared" si="1"/>
        <v>0</v>
      </c>
      <c r="J36" s="59"/>
      <c r="K36" s="59"/>
      <c r="L36" s="19"/>
    </row>
    <row r="37" spans="1:14" ht="63.75">
      <c r="A37" s="33" t="s">
        <v>147</v>
      </c>
      <c r="B37" s="38" t="s">
        <v>42</v>
      </c>
      <c r="C37" s="39" t="s">
        <v>212</v>
      </c>
      <c r="D37" s="33" t="s">
        <v>206</v>
      </c>
      <c r="E37" s="37">
        <v>64</v>
      </c>
      <c r="F37" s="88"/>
      <c r="G37" s="31">
        <f t="shared" si="0"/>
        <v>0</v>
      </c>
      <c r="H37" s="31">
        <f t="shared" si="1"/>
        <v>0</v>
      </c>
      <c r="J37" s="62"/>
      <c r="K37" s="59"/>
      <c r="L37" s="19"/>
      <c r="N37" s="9"/>
    </row>
    <row r="38" spans="1:14" s="12" customFormat="1">
      <c r="A38" s="14" t="s">
        <v>11</v>
      </c>
      <c r="B38" s="15" t="s">
        <v>43</v>
      </c>
      <c r="C38" s="14"/>
      <c r="D38" s="14"/>
      <c r="E38" s="17"/>
      <c r="F38" s="17"/>
      <c r="G38" s="18"/>
      <c r="H38" s="21">
        <f>SUM(H39:H44)</f>
        <v>0</v>
      </c>
      <c r="J38" s="64"/>
      <c r="K38" s="58"/>
      <c r="L38" s="19"/>
      <c r="N38" s="5"/>
    </row>
    <row r="39" spans="1:14" ht="38.25">
      <c r="A39" s="33" t="s">
        <v>148</v>
      </c>
      <c r="B39" s="38" t="s">
        <v>41</v>
      </c>
      <c r="C39" s="35">
        <v>94964</v>
      </c>
      <c r="D39" s="33" t="s">
        <v>106</v>
      </c>
      <c r="E39" s="37">
        <v>2.16</v>
      </c>
      <c r="F39" s="88"/>
      <c r="G39" s="31">
        <f t="shared" si="0"/>
        <v>0</v>
      </c>
      <c r="H39" s="31">
        <f t="shared" si="1"/>
        <v>0</v>
      </c>
      <c r="J39" s="62"/>
      <c r="K39" s="59"/>
      <c r="L39" s="19"/>
      <c r="N39" s="9"/>
    </row>
    <row r="40" spans="1:14" ht="38.25">
      <c r="A40" s="33" t="s">
        <v>149</v>
      </c>
      <c r="B40" s="38" t="s">
        <v>44</v>
      </c>
      <c r="C40" s="35">
        <v>92411</v>
      </c>
      <c r="D40" s="33" t="s">
        <v>104</v>
      </c>
      <c r="E40" s="37">
        <v>39.200000000000003</v>
      </c>
      <c r="F40" s="88"/>
      <c r="G40" s="31">
        <f t="shared" si="0"/>
        <v>0</v>
      </c>
      <c r="H40" s="31">
        <f t="shared" si="1"/>
        <v>0</v>
      </c>
      <c r="J40" s="62"/>
      <c r="K40" s="59"/>
      <c r="L40" s="19"/>
      <c r="N40" s="9"/>
    </row>
    <row r="41" spans="1:14" ht="38.25">
      <c r="A41" s="33" t="s">
        <v>150</v>
      </c>
      <c r="B41" s="38" t="s">
        <v>45</v>
      </c>
      <c r="C41" s="35">
        <v>92775</v>
      </c>
      <c r="D41" s="33" t="s">
        <v>108</v>
      </c>
      <c r="E41" s="37">
        <v>69.09</v>
      </c>
      <c r="F41" s="88"/>
      <c r="G41" s="31">
        <f t="shared" si="0"/>
        <v>0</v>
      </c>
      <c r="H41" s="31">
        <f t="shared" si="1"/>
        <v>0</v>
      </c>
      <c r="J41" s="62"/>
      <c r="K41" s="59"/>
      <c r="L41" s="19"/>
      <c r="N41" s="9"/>
    </row>
    <row r="42" spans="1:14" ht="38.25">
      <c r="A42" s="33" t="s">
        <v>151</v>
      </c>
      <c r="B42" s="38" t="s">
        <v>46</v>
      </c>
      <c r="C42" s="35">
        <v>92777</v>
      </c>
      <c r="D42" s="33" t="s">
        <v>108</v>
      </c>
      <c r="E42" s="37">
        <v>19</v>
      </c>
      <c r="F42" s="88"/>
      <c r="G42" s="31">
        <f t="shared" si="0"/>
        <v>0</v>
      </c>
      <c r="H42" s="31">
        <f t="shared" si="1"/>
        <v>0</v>
      </c>
      <c r="J42" s="62"/>
      <c r="K42" s="59"/>
      <c r="L42" s="19"/>
      <c r="N42" s="9"/>
    </row>
    <row r="43" spans="1:14" ht="25.5">
      <c r="A43" s="33" t="s">
        <v>152</v>
      </c>
      <c r="B43" s="38" t="s">
        <v>47</v>
      </c>
      <c r="C43" s="35">
        <v>92795</v>
      </c>
      <c r="D43" s="33" t="s">
        <v>108</v>
      </c>
      <c r="E43" s="37">
        <v>96.36</v>
      </c>
      <c r="F43" s="88"/>
      <c r="G43" s="31">
        <f t="shared" si="0"/>
        <v>0</v>
      </c>
      <c r="H43" s="31">
        <f t="shared" si="1"/>
        <v>0</v>
      </c>
      <c r="J43" s="62"/>
      <c r="K43" s="59"/>
      <c r="L43" s="19"/>
      <c r="N43" s="9"/>
    </row>
    <row r="44" spans="1:14" ht="38.25">
      <c r="A44" s="33" t="s">
        <v>153</v>
      </c>
      <c r="B44" s="38" t="s">
        <v>48</v>
      </c>
      <c r="C44" s="39" t="s">
        <v>213</v>
      </c>
      <c r="D44" s="33" t="s">
        <v>108</v>
      </c>
      <c r="E44" s="37">
        <v>1.03</v>
      </c>
      <c r="F44" s="88"/>
      <c r="G44" s="31">
        <f t="shared" si="0"/>
        <v>0</v>
      </c>
      <c r="H44" s="31">
        <f t="shared" si="1"/>
        <v>0</v>
      </c>
      <c r="J44" s="62"/>
      <c r="K44" s="59"/>
      <c r="L44" s="19"/>
      <c r="N44" s="9"/>
    </row>
    <row r="45" spans="1:14" s="12" customFormat="1">
      <c r="A45" s="14" t="s">
        <v>113</v>
      </c>
      <c r="B45" s="15" t="s">
        <v>49</v>
      </c>
      <c r="C45" s="14"/>
      <c r="D45" s="14"/>
      <c r="E45" s="17"/>
      <c r="F45" s="17"/>
      <c r="G45" s="18"/>
      <c r="H45" s="21">
        <f>SUM(H46:H48)</f>
        <v>0</v>
      </c>
      <c r="J45" s="64"/>
      <c r="K45" s="58"/>
      <c r="L45" s="19"/>
      <c r="N45" s="5"/>
    </row>
    <row r="46" spans="1:14" ht="76.5">
      <c r="A46" s="33" t="s">
        <v>154</v>
      </c>
      <c r="B46" s="38" t="s">
        <v>50</v>
      </c>
      <c r="C46" s="39" t="s">
        <v>214</v>
      </c>
      <c r="D46" s="33" t="s">
        <v>108</v>
      </c>
      <c r="E46" s="37">
        <v>2130</v>
      </c>
      <c r="F46" s="88"/>
      <c r="G46" s="31">
        <f t="shared" si="0"/>
        <v>0</v>
      </c>
      <c r="H46" s="31">
        <f t="shared" si="1"/>
        <v>0</v>
      </c>
      <c r="J46" s="62"/>
      <c r="K46" s="59"/>
      <c r="L46" s="19"/>
      <c r="N46" s="9"/>
    </row>
    <row r="47" spans="1:14" ht="38.25">
      <c r="A47" s="33" t="s">
        <v>155</v>
      </c>
      <c r="B47" s="38" t="s">
        <v>51</v>
      </c>
      <c r="C47" s="39" t="s">
        <v>215</v>
      </c>
      <c r="D47" s="33" t="s">
        <v>105</v>
      </c>
      <c r="E47" s="37">
        <v>148.4</v>
      </c>
      <c r="F47" s="88"/>
      <c r="G47" s="31">
        <f t="shared" si="0"/>
        <v>0</v>
      </c>
      <c r="H47" s="31">
        <f t="shared" si="1"/>
        <v>0</v>
      </c>
      <c r="J47" s="62"/>
      <c r="K47" s="59"/>
      <c r="L47" s="19"/>
      <c r="N47" s="9"/>
    </row>
    <row r="48" spans="1:14" ht="30.75" customHeight="1">
      <c r="A48" s="33" t="s">
        <v>156</v>
      </c>
      <c r="B48" s="38" t="s">
        <v>52</v>
      </c>
      <c r="C48" s="39" t="s">
        <v>216</v>
      </c>
      <c r="D48" s="33" t="s">
        <v>105</v>
      </c>
      <c r="E48" s="37">
        <v>19.2</v>
      </c>
      <c r="F48" s="88"/>
      <c r="G48" s="31">
        <f t="shared" si="0"/>
        <v>0</v>
      </c>
      <c r="H48" s="31">
        <f t="shared" si="1"/>
        <v>0</v>
      </c>
      <c r="J48" s="62"/>
      <c r="K48" s="59"/>
      <c r="L48" s="19"/>
      <c r="N48" s="9"/>
    </row>
    <row r="49" spans="1:14" s="12" customFormat="1">
      <c r="A49" s="14" t="s">
        <v>114</v>
      </c>
      <c r="B49" s="15" t="s">
        <v>53</v>
      </c>
      <c r="C49" s="14"/>
      <c r="D49" s="14"/>
      <c r="E49" s="17"/>
      <c r="F49" s="17"/>
      <c r="G49" s="18"/>
      <c r="H49" s="21">
        <f>SUM(H50)</f>
        <v>0</v>
      </c>
      <c r="J49" s="64"/>
      <c r="K49" s="58"/>
      <c r="L49" s="19"/>
      <c r="N49" s="5"/>
    </row>
    <row r="50" spans="1:14" ht="89.25">
      <c r="A50" s="33" t="s">
        <v>157</v>
      </c>
      <c r="B50" s="38" t="s">
        <v>54</v>
      </c>
      <c r="C50" s="39" t="s">
        <v>217</v>
      </c>
      <c r="D50" s="33" t="s">
        <v>108</v>
      </c>
      <c r="E50" s="37">
        <v>3356.51</v>
      </c>
      <c r="F50" s="88"/>
      <c r="G50" s="31">
        <f t="shared" si="0"/>
        <v>0</v>
      </c>
      <c r="H50" s="31">
        <f t="shared" si="1"/>
        <v>0</v>
      </c>
      <c r="J50" s="62"/>
      <c r="K50" s="59"/>
      <c r="L50" s="19"/>
      <c r="N50" s="9"/>
    </row>
    <row r="51" spans="1:14" s="12" customFormat="1">
      <c r="A51" s="14" t="s">
        <v>115</v>
      </c>
      <c r="B51" s="15" t="s">
        <v>55</v>
      </c>
      <c r="C51" s="14"/>
      <c r="D51" s="14"/>
      <c r="E51" s="17"/>
      <c r="F51" s="17"/>
      <c r="G51" s="18"/>
      <c r="H51" s="21">
        <f>SUM(H52:H54)</f>
        <v>0</v>
      </c>
      <c r="J51" s="64"/>
      <c r="K51" s="58"/>
      <c r="L51" s="19"/>
      <c r="N51" s="5"/>
    </row>
    <row r="52" spans="1:14" ht="89.25">
      <c r="A52" s="33" t="s">
        <v>158</v>
      </c>
      <c r="B52" s="38" t="s">
        <v>56</v>
      </c>
      <c r="C52" s="39" t="s">
        <v>218</v>
      </c>
      <c r="D52" s="33" t="s">
        <v>108</v>
      </c>
      <c r="E52" s="37">
        <v>484</v>
      </c>
      <c r="F52" s="88"/>
      <c r="G52" s="31">
        <f t="shared" si="0"/>
        <v>0</v>
      </c>
      <c r="H52" s="31">
        <f t="shared" si="1"/>
        <v>0</v>
      </c>
      <c r="J52" s="62"/>
      <c r="K52" s="59"/>
      <c r="L52" s="19"/>
      <c r="N52" s="9"/>
    </row>
    <row r="53" spans="1:14" ht="89.25">
      <c r="A53" s="33" t="s">
        <v>159</v>
      </c>
      <c r="B53" s="38" t="s">
        <v>57</v>
      </c>
      <c r="C53" s="39" t="s">
        <v>219</v>
      </c>
      <c r="D53" s="33" t="s">
        <v>108</v>
      </c>
      <c r="E53" s="37">
        <v>177.98</v>
      </c>
      <c r="F53" s="88"/>
      <c r="G53" s="31">
        <f t="shared" si="0"/>
        <v>0</v>
      </c>
      <c r="H53" s="31">
        <f t="shared" si="1"/>
        <v>0</v>
      </c>
      <c r="J53" s="62"/>
      <c r="K53" s="59"/>
      <c r="L53" s="19"/>
      <c r="N53" s="9"/>
    </row>
    <row r="54" spans="1:14" ht="25.5">
      <c r="A54" s="33" t="s">
        <v>160</v>
      </c>
      <c r="B54" s="38" t="s">
        <v>58</v>
      </c>
      <c r="C54" s="39" t="s">
        <v>220</v>
      </c>
      <c r="D54" s="33" t="s">
        <v>206</v>
      </c>
      <c r="E54" s="37">
        <v>16</v>
      </c>
      <c r="F54" s="88"/>
      <c r="G54" s="31">
        <f t="shared" si="0"/>
        <v>0</v>
      </c>
      <c r="H54" s="31">
        <f t="shared" si="1"/>
        <v>0</v>
      </c>
      <c r="J54" s="62"/>
      <c r="K54" s="59"/>
      <c r="L54" s="19"/>
      <c r="N54" s="9"/>
    </row>
    <row r="55" spans="1:14" s="12" customFormat="1">
      <c r="A55" s="14" t="s">
        <v>116</v>
      </c>
      <c r="B55" s="15" t="s">
        <v>59</v>
      </c>
      <c r="C55" s="14"/>
      <c r="D55" s="14"/>
      <c r="E55" s="17"/>
      <c r="F55" s="17"/>
      <c r="G55" s="18"/>
      <c r="H55" s="21">
        <f>SUM(H56)</f>
        <v>0</v>
      </c>
      <c r="J55" s="64"/>
      <c r="K55" s="58"/>
      <c r="L55" s="19"/>
      <c r="N55" s="5"/>
    </row>
    <row r="56" spans="1:14" ht="25.5">
      <c r="A56" s="33" t="s">
        <v>161</v>
      </c>
      <c r="B56" s="38" t="s">
        <v>60</v>
      </c>
      <c r="C56" s="35">
        <v>94213</v>
      </c>
      <c r="D56" s="33" t="s">
        <v>104</v>
      </c>
      <c r="E56" s="37">
        <v>427.55</v>
      </c>
      <c r="F56" s="88"/>
      <c r="G56" s="31">
        <f t="shared" si="0"/>
        <v>0</v>
      </c>
      <c r="H56" s="31">
        <f t="shared" si="1"/>
        <v>0</v>
      </c>
      <c r="J56" s="62"/>
      <c r="K56" s="59"/>
      <c r="L56" s="19"/>
      <c r="N56" s="9"/>
    </row>
    <row r="57" spans="1:14" s="12" customFormat="1" ht="18.75" customHeight="1">
      <c r="A57" s="14" t="s">
        <v>117</v>
      </c>
      <c r="B57" s="15" t="s">
        <v>61</v>
      </c>
      <c r="C57" s="14"/>
      <c r="D57" s="14"/>
      <c r="E57" s="17"/>
      <c r="F57" s="17"/>
      <c r="G57" s="18"/>
      <c r="H57" s="21">
        <f>SUM(H58:H62)</f>
        <v>0</v>
      </c>
      <c r="J57" s="64"/>
      <c r="K57" s="58"/>
      <c r="L57" s="19"/>
      <c r="N57" s="5"/>
    </row>
    <row r="58" spans="1:14" ht="38.25">
      <c r="A58" s="33" t="s">
        <v>162</v>
      </c>
      <c r="B58" s="38" t="s">
        <v>62</v>
      </c>
      <c r="C58" s="35">
        <v>94228</v>
      </c>
      <c r="D58" s="33" t="s">
        <v>105</v>
      </c>
      <c r="E58" s="37">
        <v>50.3</v>
      </c>
      <c r="F58" s="88"/>
      <c r="G58" s="31">
        <f t="shared" si="0"/>
        <v>0</v>
      </c>
      <c r="H58" s="31">
        <f t="shared" si="1"/>
        <v>0</v>
      </c>
      <c r="J58" s="62"/>
      <c r="K58" s="59"/>
      <c r="L58" s="19"/>
      <c r="N58" s="9"/>
    </row>
    <row r="59" spans="1:14" ht="25.5">
      <c r="A59" s="33" t="s">
        <v>163</v>
      </c>
      <c r="B59" s="38" t="s">
        <v>63</v>
      </c>
      <c r="C59" s="35">
        <v>10541</v>
      </c>
      <c r="D59" s="33" t="s">
        <v>105</v>
      </c>
      <c r="E59" s="37">
        <v>17.2</v>
      </c>
      <c r="F59" s="88"/>
      <c r="G59" s="31">
        <f t="shared" si="0"/>
        <v>0</v>
      </c>
      <c r="H59" s="31">
        <f t="shared" si="1"/>
        <v>0</v>
      </c>
      <c r="J59" s="62"/>
      <c r="K59" s="59"/>
      <c r="L59" s="19"/>
      <c r="N59" s="9"/>
    </row>
    <row r="60" spans="1:14" ht="38.25">
      <c r="A60" s="33" t="s">
        <v>164</v>
      </c>
      <c r="B60" s="38" t="s">
        <v>64</v>
      </c>
      <c r="C60" s="35">
        <v>89576</v>
      </c>
      <c r="D60" s="33" t="s">
        <v>105</v>
      </c>
      <c r="E60" s="37">
        <v>24.7</v>
      </c>
      <c r="F60" s="88"/>
      <c r="G60" s="31">
        <f t="shared" si="0"/>
        <v>0</v>
      </c>
      <c r="H60" s="31">
        <f t="shared" si="1"/>
        <v>0</v>
      </c>
      <c r="J60" s="62"/>
      <c r="K60" s="59"/>
      <c r="L60" s="19"/>
      <c r="N60" s="9"/>
    </row>
    <row r="61" spans="1:14" ht="25.5">
      <c r="A61" s="33" t="s">
        <v>165</v>
      </c>
      <c r="B61" s="38" t="s">
        <v>65</v>
      </c>
      <c r="C61" s="39" t="s">
        <v>221</v>
      </c>
      <c r="D61" s="33" t="s">
        <v>105</v>
      </c>
      <c r="E61" s="37">
        <v>55.6</v>
      </c>
      <c r="F61" s="88"/>
      <c r="G61" s="31">
        <f t="shared" si="0"/>
        <v>0</v>
      </c>
      <c r="H61" s="31">
        <f t="shared" si="1"/>
        <v>0</v>
      </c>
      <c r="J61" s="62"/>
      <c r="K61" s="59"/>
      <c r="L61" s="19"/>
      <c r="N61" s="9"/>
    </row>
    <row r="62" spans="1:14" ht="76.5">
      <c r="A62" s="33" t="s">
        <v>166</v>
      </c>
      <c r="B62" s="38" t="s">
        <v>66</v>
      </c>
      <c r="C62" s="39" t="s">
        <v>222</v>
      </c>
      <c r="D62" s="33" t="s">
        <v>108</v>
      </c>
      <c r="E62" s="37">
        <v>280.25</v>
      </c>
      <c r="F62" s="88"/>
      <c r="G62" s="31">
        <f t="shared" si="0"/>
        <v>0</v>
      </c>
      <c r="H62" s="31">
        <f t="shared" si="1"/>
        <v>0</v>
      </c>
      <c r="J62" s="62"/>
      <c r="K62" s="59"/>
      <c r="L62" s="19"/>
      <c r="N62" s="9"/>
    </row>
    <row r="63" spans="1:14" s="12" customFormat="1" ht="30">
      <c r="A63" s="14" t="s">
        <v>118</v>
      </c>
      <c r="B63" s="15" t="s">
        <v>67</v>
      </c>
      <c r="C63" s="14"/>
      <c r="D63" s="14"/>
      <c r="E63" s="17"/>
      <c r="F63" s="17"/>
      <c r="G63" s="18"/>
      <c r="H63" s="21">
        <f>SUM(H64:H70)</f>
        <v>0</v>
      </c>
      <c r="J63" s="64"/>
      <c r="K63" s="58"/>
      <c r="L63" s="19"/>
      <c r="N63" s="5"/>
    </row>
    <row r="64" spans="1:14" ht="38.25">
      <c r="A64" s="33" t="s">
        <v>167</v>
      </c>
      <c r="B64" s="38" t="s">
        <v>68</v>
      </c>
      <c r="C64" s="35">
        <v>100722</v>
      </c>
      <c r="D64" s="33" t="s">
        <v>104</v>
      </c>
      <c r="E64" s="37">
        <v>61.3</v>
      </c>
      <c r="F64" s="88"/>
      <c r="G64" s="31">
        <f t="shared" si="0"/>
        <v>0</v>
      </c>
      <c r="H64" s="31">
        <f t="shared" si="1"/>
        <v>0</v>
      </c>
      <c r="J64" s="62"/>
      <c r="K64" s="59"/>
      <c r="L64" s="19"/>
      <c r="N64" s="9"/>
    </row>
    <row r="65" spans="1:14" ht="38.25">
      <c r="A65" s="33" t="s">
        <v>168</v>
      </c>
      <c r="B65" s="38" t="s">
        <v>69</v>
      </c>
      <c r="C65" s="35">
        <v>100762</v>
      </c>
      <c r="D65" s="33" t="s">
        <v>104</v>
      </c>
      <c r="E65" s="37">
        <v>61.3</v>
      </c>
      <c r="F65" s="88"/>
      <c r="G65" s="31">
        <f t="shared" si="0"/>
        <v>0</v>
      </c>
      <c r="H65" s="31">
        <f t="shared" si="1"/>
        <v>0</v>
      </c>
      <c r="J65" s="62"/>
      <c r="K65" s="59"/>
      <c r="L65" s="19"/>
      <c r="N65" s="9"/>
    </row>
    <row r="66" spans="1:14" ht="25.5">
      <c r="A66" s="33" t="s">
        <v>169</v>
      </c>
      <c r="B66" s="38" t="s">
        <v>70</v>
      </c>
      <c r="C66" s="35">
        <v>100716</v>
      </c>
      <c r="D66" s="33" t="s">
        <v>104</v>
      </c>
      <c r="E66" s="37">
        <v>170.72</v>
      </c>
      <c r="F66" s="88"/>
      <c r="G66" s="31">
        <f t="shared" si="0"/>
        <v>0</v>
      </c>
      <c r="H66" s="31">
        <f t="shared" si="1"/>
        <v>0</v>
      </c>
      <c r="J66" s="62"/>
      <c r="K66" s="59"/>
      <c r="L66" s="19"/>
      <c r="N66" s="9"/>
    </row>
    <row r="67" spans="1:14" ht="25.5">
      <c r="A67" s="33" t="s">
        <v>170</v>
      </c>
      <c r="B67" s="38" t="s">
        <v>71</v>
      </c>
      <c r="C67" s="35">
        <v>88415</v>
      </c>
      <c r="D67" s="33" t="s">
        <v>104</v>
      </c>
      <c r="E67" s="37">
        <v>170.72</v>
      </c>
      <c r="F67" s="88"/>
      <c r="G67" s="31">
        <f t="shared" si="0"/>
        <v>0</v>
      </c>
      <c r="H67" s="31">
        <f t="shared" si="1"/>
        <v>0</v>
      </c>
      <c r="J67" s="62"/>
      <c r="K67" s="59"/>
      <c r="L67" s="19"/>
      <c r="N67" s="9"/>
    </row>
    <row r="68" spans="1:14" ht="25.5">
      <c r="A68" s="33" t="s">
        <v>171</v>
      </c>
      <c r="B68" s="38" t="s">
        <v>72</v>
      </c>
      <c r="C68" s="35">
        <v>95626</v>
      </c>
      <c r="D68" s="33" t="s">
        <v>104</v>
      </c>
      <c r="E68" s="37">
        <v>170.72</v>
      </c>
      <c r="F68" s="88"/>
      <c r="G68" s="31">
        <f t="shared" si="0"/>
        <v>0</v>
      </c>
      <c r="H68" s="31">
        <f t="shared" si="1"/>
        <v>0</v>
      </c>
      <c r="J68" s="62"/>
      <c r="K68" s="59"/>
      <c r="L68" s="19"/>
      <c r="N68" s="9"/>
    </row>
    <row r="69" spans="1:14" ht="25.5">
      <c r="A69" s="33" t="s">
        <v>172</v>
      </c>
      <c r="B69" s="38" t="s">
        <v>73</v>
      </c>
      <c r="C69" s="35">
        <v>102492</v>
      </c>
      <c r="D69" s="33" t="s">
        <v>104</v>
      </c>
      <c r="E69" s="37">
        <v>372.75</v>
      </c>
      <c r="F69" s="88"/>
      <c r="G69" s="31">
        <f t="shared" si="0"/>
        <v>0</v>
      </c>
      <c r="H69" s="31">
        <f t="shared" si="1"/>
        <v>0</v>
      </c>
      <c r="J69" s="62"/>
      <c r="K69" s="59"/>
      <c r="L69" s="19"/>
      <c r="N69" s="9"/>
    </row>
    <row r="70" spans="1:14" ht="25.5">
      <c r="A70" s="33" t="s">
        <v>173</v>
      </c>
      <c r="B70" s="38" t="s">
        <v>74</v>
      </c>
      <c r="C70" s="35">
        <v>102505</v>
      </c>
      <c r="D70" s="33" t="s">
        <v>105</v>
      </c>
      <c r="E70" s="37">
        <v>142.24</v>
      </c>
      <c r="F70" s="88"/>
      <c r="G70" s="31">
        <f t="shared" si="0"/>
        <v>0</v>
      </c>
      <c r="H70" s="31">
        <f t="shared" si="1"/>
        <v>0</v>
      </c>
      <c r="J70" s="62"/>
      <c r="K70" s="59"/>
      <c r="L70" s="19"/>
      <c r="N70" s="9"/>
    </row>
    <row r="71" spans="1:14" s="12" customFormat="1">
      <c r="A71" s="14" t="s">
        <v>119</v>
      </c>
      <c r="B71" s="15" t="s">
        <v>75</v>
      </c>
      <c r="C71" s="14"/>
      <c r="D71" s="14"/>
      <c r="E71" s="17"/>
      <c r="F71" s="17"/>
      <c r="G71" s="18"/>
      <c r="H71" s="21">
        <f>SUM(H72)</f>
        <v>0</v>
      </c>
      <c r="J71" s="64"/>
      <c r="K71" s="58"/>
      <c r="L71" s="19"/>
      <c r="N71" s="5"/>
    </row>
    <row r="72" spans="1:14" ht="38.25">
      <c r="A72" s="33" t="s">
        <v>174</v>
      </c>
      <c r="B72" s="38" t="s">
        <v>76</v>
      </c>
      <c r="C72" s="39" t="s">
        <v>223</v>
      </c>
      <c r="D72" s="33" t="s">
        <v>104</v>
      </c>
      <c r="E72" s="37">
        <v>64.08</v>
      </c>
      <c r="F72" s="88"/>
      <c r="G72" s="31">
        <f t="shared" si="0"/>
        <v>0</v>
      </c>
      <c r="H72" s="31">
        <f t="shared" si="1"/>
        <v>0</v>
      </c>
      <c r="J72" s="62"/>
      <c r="K72" s="59"/>
      <c r="L72" s="19"/>
      <c r="N72" s="9"/>
    </row>
    <row r="73" spans="1:14" s="12" customFormat="1">
      <c r="A73" s="14" t="s">
        <v>120</v>
      </c>
      <c r="B73" s="15" t="s">
        <v>77</v>
      </c>
      <c r="C73" s="25"/>
      <c r="D73" s="14"/>
      <c r="E73" s="17"/>
      <c r="F73" s="17"/>
      <c r="G73" s="18"/>
      <c r="H73" s="21">
        <f>SUM(H74)</f>
        <v>0</v>
      </c>
      <c r="J73" s="64"/>
      <c r="K73" s="58"/>
      <c r="L73" s="19"/>
      <c r="N73" s="5"/>
    </row>
    <row r="74" spans="1:14">
      <c r="A74" s="33" t="s">
        <v>175</v>
      </c>
      <c r="B74" s="38" t="s">
        <v>78</v>
      </c>
      <c r="C74" s="39" t="s">
        <v>252</v>
      </c>
      <c r="D74" s="33" t="s">
        <v>109</v>
      </c>
      <c r="E74" s="37">
        <v>1</v>
      </c>
      <c r="F74" s="88"/>
      <c r="G74" s="31">
        <f t="shared" ref="G74:G99" si="2">ROUND(F74*J$1,2)</f>
        <v>0</v>
      </c>
      <c r="H74" s="31">
        <f t="shared" ref="H74:H99" si="3">ROUND(E74*G74,2)</f>
        <v>0</v>
      </c>
      <c r="J74" s="62"/>
      <c r="K74" s="59"/>
      <c r="L74" s="19"/>
      <c r="N74" s="9"/>
    </row>
    <row r="75" spans="1:14" s="12" customFormat="1">
      <c r="A75" s="14" t="s">
        <v>121</v>
      </c>
      <c r="B75" s="15" t="s">
        <v>79</v>
      </c>
      <c r="C75" s="14"/>
      <c r="D75" s="14"/>
      <c r="E75" s="17"/>
      <c r="F75" s="17"/>
      <c r="G75" s="18"/>
      <c r="H75" s="21">
        <f>SUM(H76:H79)</f>
        <v>0</v>
      </c>
      <c r="J75" s="64"/>
      <c r="K75" s="58"/>
      <c r="L75" s="19"/>
      <c r="N75" s="5"/>
    </row>
    <row r="76" spans="1:14" ht="38.25">
      <c r="A76" s="33" t="s">
        <v>176</v>
      </c>
      <c r="B76" s="38" t="s">
        <v>80</v>
      </c>
      <c r="C76" s="35">
        <v>87893</v>
      </c>
      <c r="D76" s="33" t="s">
        <v>104</v>
      </c>
      <c r="E76" s="37">
        <v>5.6</v>
      </c>
      <c r="F76" s="88"/>
      <c r="G76" s="31">
        <f t="shared" si="2"/>
        <v>0</v>
      </c>
      <c r="H76" s="31">
        <f t="shared" si="3"/>
        <v>0</v>
      </c>
      <c r="J76" s="62"/>
      <c r="K76" s="59"/>
      <c r="L76" s="19"/>
      <c r="N76" s="9"/>
    </row>
    <row r="77" spans="1:14" ht="51">
      <c r="A77" s="33" t="s">
        <v>177</v>
      </c>
      <c r="B77" s="38" t="s">
        <v>81</v>
      </c>
      <c r="C77" s="35">
        <v>87529</v>
      </c>
      <c r="D77" s="33" t="s">
        <v>104</v>
      </c>
      <c r="E77" s="37">
        <v>5.6</v>
      </c>
      <c r="F77" s="88"/>
      <c r="G77" s="31">
        <f t="shared" si="2"/>
        <v>0</v>
      </c>
      <c r="H77" s="31">
        <f t="shared" si="3"/>
        <v>0</v>
      </c>
      <c r="J77" s="62"/>
      <c r="K77" s="59"/>
      <c r="L77" s="19"/>
      <c r="N77" s="9"/>
    </row>
    <row r="78" spans="1:14" ht="38.25">
      <c r="A78" s="33" t="s">
        <v>178</v>
      </c>
      <c r="B78" s="38" t="s">
        <v>82</v>
      </c>
      <c r="C78" s="35">
        <v>92397</v>
      </c>
      <c r="D78" s="33" t="s">
        <v>104</v>
      </c>
      <c r="E78" s="37">
        <v>14.17</v>
      </c>
      <c r="F78" s="88"/>
      <c r="G78" s="31">
        <f t="shared" si="2"/>
        <v>0</v>
      </c>
      <c r="H78" s="31">
        <f t="shared" si="3"/>
        <v>0</v>
      </c>
      <c r="J78" s="62"/>
      <c r="K78" s="59"/>
      <c r="L78" s="19"/>
      <c r="N78" s="9"/>
    </row>
    <row r="79" spans="1:14" ht="25.5">
      <c r="A79" s="33" t="s">
        <v>179</v>
      </c>
      <c r="B79" s="38" t="s">
        <v>83</v>
      </c>
      <c r="C79" s="35">
        <v>97097</v>
      </c>
      <c r="D79" s="33" t="s">
        <v>104</v>
      </c>
      <c r="E79" s="37">
        <v>14.08</v>
      </c>
      <c r="F79" s="88"/>
      <c r="G79" s="31">
        <f t="shared" si="2"/>
        <v>0</v>
      </c>
      <c r="H79" s="31">
        <f t="shared" si="3"/>
        <v>0</v>
      </c>
      <c r="J79" s="62"/>
      <c r="K79" s="59"/>
      <c r="L79" s="19"/>
      <c r="N79" s="9"/>
    </row>
    <row r="80" spans="1:14" s="12" customFormat="1" ht="30">
      <c r="A80" s="14" t="s">
        <v>122</v>
      </c>
      <c r="B80" s="15" t="s">
        <v>84</v>
      </c>
      <c r="C80" s="14"/>
      <c r="D80" s="14"/>
      <c r="E80" s="17"/>
      <c r="F80" s="17"/>
      <c r="G80" s="18"/>
      <c r="H80" s="16">
        <f>SUM(H81:H99)</f>
        <v>0</v>
      </c>
      <c r="J80" s="64"/>
      <c r="K80" s="58"/>
      <c r="L80" s="19"/>
      <c r="N80" s="5"/>
    </row>
    <row r="81" spans="1:14" ht="38.25">
      <c r="A81" s="33" t="s">
        <v>180</v>
      </c>
      <c r="B81" s="38" t="s">
        <v>112</v>
      </c>
      <c r="C81" s="39" t="s">
        <v>224</v>
      </c>
      <c r="D81" s="33" t="s">
        <v>206</v>
      </c>
      <c r="E81" s="37">
        <v>8</v>
      </c>
      <c r="F81" s="88"/>
      <c r="G81" s="31">
        <f t="shared" si="2"/>
        <v>0</v>
      </c>
      <c r="H81" s="31">
        <f t="shared" si="3"/>
        <v>0</v>
      </c>
      <c r="J81" s="62"/>
      <c r="K81" s="59"/>
      <c r="L81" s="19"/>
      <c r="N81" s="9"/>
    </row>
    <row r="82" spans="1:14" ht="38.25">
      <c r="A82" s="33" t="s">
        <v>181</v>
      </c>
      <c r="B82" s="38" t="s">
        <v>85</v>
      </c>
      <c r="C82" s="35">
        <v>97888</v>
      </c>
      <c r="D82" s="33" t="s">
        <v>206</v>
      </c>
      <c r="E82" s="37">
        <v>1</v>
      </c>
      <c r="F82" s="88"/>
      <c r="G82" s="31">
        <f t="shared" si="2"/>
        <v>0</v>
      </c>
      <c r="H82" s="31">
        <f t="shared" si="3"/>
        <v>0</v>
      </c>
      <c r="J82" s="62"/>
      <c r="K82" s="59"/>
      <c r="L82" s="19"/>
      <c r="N82" s="9"/>
    </row>
    <row r="83" spans="1:14" ht="38.25">
      <c r="A83" s="33" t="s">
        <v>182</v>
      </c>
      <c r="B83" s="38" t="s">
        <v>86</v>
      </c>
      <c r="C83" s="35">
        <v>93008</v>
      </c>
      <c r="D83" s="33" t="s">
        <v>105</v>
      </c>
      <c r="E83" s="37">
        <v>75</v>
      </c>
      <c r="F83" s="88"/>
      <c r="G83" s="31">
        <f t="shared" si="2"/>
        <v>0</v>
      </c>
      <c r="H83" s="31">
        <f t="shared" si="3"/>
        <v>0</v>
      </c>
      <c r="J83" s="62"/>
      <c r="K83" s="59"/>
      <c r="L83" s="19"/>
      <c r="N83" s="9"/>
    </row>
    <row r="84" spans="1:14" ht="38.25">
      <c r="A84" s="33" t="s">
        <v>183</v>
      </c>
      <c r="B84" s="38" t="s">
        <v>87</v>
      </c>
      <c r="C84" s="35">
        <v>91869</v>
      </c>
      <c r="D84" s="33" t="s">
        <v>105</v>
      </c>
      <c r="E84" s="37">
        <v>30</v>
      </c>
      <c r="F84" s="88"/>
      <c r="G84" s="31">
        <f t="shared" si="2"/>
        <v>0</v>
      </c>
      <c r="H84" s="31">
        <f t="shared" si="3"/>
        <v>0</v>
      </c>
      <c r="J84" s="62"/>
      <c r="K84" s="59"/>
      <c r="L84" s="19"/>
      <c r="N84" s="9"/>
    </row>
    <row r="85" spans="1:14" ht="31.5" customHeight="1">
      <c r="A85" s="33" t="s">
        <v>184</v>
      </c>
      <c r="B85" s="38" t="s">
        <v>88</v>
      </c>
      <c r="C85" s="39" t="s">
        <v>225</v>
      </c>
      <c r="D85" s="33" t="s">
        <v>206</v>
      </c>
      <c r="E85" s="37">
        <v>10</v>
      </c>
      <c r="F85" s="88"/>
      <c r="G85" s="31">
        <f t="shared" si="2"/>
        <v>0</v>
      </c>
      <c r="H85" s="31">
        <f t="shared" si="3"/>
        <v>0</v>
      </c>
      <c r="J85" s="62"/>
      <c r="K85" s="59"/>
      <c r="L85" s="19"/>
      <c r="N85" s="9"/>
    </row>
    <row r="86" spans="1:14" ht="38.25">
      <c r="A86" s="33" t="s">
        <v>185</v>
      </c>
      <c r="B86" s="38" t="s">
        <v>89</v>
      </c>
      <c r="C86" s="35">
        <v>93013</v>
      </c>
      <c r="D86" s="33" t="s">
        <v>206</v>
      </c>
      <c r="E86" s="37">
        <v>22</v>
      </c>
      <c r="F86" s="88"/>
      <c r="G86" s="31">
        <f t="shared" si="2"/>
        <v>0</v>
      </c>
      <c r="H86" s="31">
        <f t="shared" si="3"/>
        <v>0</v>
      </c>
      <c r="J86" s="62"/>
      <c r="K86" s="59"/>
      <c r="L86" s="19"/>
      <c r="N86" s="9"/>
    </row>
    <row r="87" spans="1:14" ht="38.25">
      <c r="A87" s="33" t="s">
        <v>186</v>
      </c>
      <c r="B87" s="38" t="s">
        <v>90</v>
      </c>
      <c r="C87" s="35">
        <v>91177</v>
      </c>
      <c r="D87" s="33" t="s">
        <v>105</v>
      </c>
      <c r="E87" s="37">
        <v>44</v>
      </c>
      <c r="F87" s="88"/>
      <c r="G87" s="31">
        <f t="shared" si="2"/>
        <v>0</v>
      </c>
      <c r="H87" s="31">
        <f t="shared" si="3"/>
        <v>0</v>
      </c>
      <c r="J87" s="62"/>
      <c r="K87" s="59"/>
      <c r="L87" s="19"/>
      <c r="N87" s="9"/>
    </row>
    <row r="88" spans="1:14" ht="51">
      <c r="A88" s="33" t="s">
        <v>187</v>
      </c>
      <c r="B88" s="38" t="s">
        <v>91</v>
      </c>
      <c r="C88" s="39" t="s">
        <v>226</v>
      </c>
      <c r="D88" s="33" t="s">
        <v>206</v>
      </c>
      <c r="E88" s="37">
        <v>1</v>
      </c>
      <c r="F88" s="88"/>
      <c r="G88" s="31">
        <f t="shared" si="2"/>
        <v>0</v>
      </c>
      <c r="H88" s="31">
        <f t="shared" si="3"/>
        <v>0</v>
      </c>
      <c r="J88" s="62"/>
      <c r="K88" s="59"/>
      <c r="L88" s="19"/>
      <c r="N88" s="9"/>
    </row>
    <row r="89" spans="1:14" ht="25.5">
      <c r="A89" s="33" t="s">
        <v>188</v>
      </c>
      <c r="B89" s="38" t="s">
        <v>92</v>
      </c>
      <c r="C89" s="35">
        <v>93660</v>
      </c>
      <c r="D89" s="33" t="s">
        <v>206</v>
      </c>
      <c r="E89" s="37">
        <v>4</v>
      </c>
      <c r="F89" s="88"/>
      <c r="G89" s="31">
        <f t="shared" si="2"/>
        <v>0</v>
      </c>
      <c r="H89" s="31">
        <f t="shared" si="3"/>
        <v>0</v>
      </c>
      <c r="J89" s="62"/>
      <c r="K89" s="59"/>
      <c r="L89" s="19"/>
      <c r="N89" s="9"/>
    </row>
    <row r="90" spans="1:14" ht="25.5">
      <c r="A90" s="33" t="s">
        <v>189</v>
      </c>
      <c r="B90" s="38" t="s">
        <v>93</v>
      </c>
      <c r="C90" s="35">
        <v>93663</v>
      </c>
      <c r="D90" s="33" t="s">
        <v>206</v>
      </c>
      <c r="E90" s="37">
        <v>1</v>
      </c>
      <c r="F90" s="88"/>
      <c r="G90" s="31">
        <f t="shared" si="2"/>
        <v>0</v>
      </c>
      <c r="H90" s="31">
        <f t="shared" si="3"/>
        <v>0</v>
      </c>
      <c r="J90" s="62"/>
      <c r="K90" s="59"/>
      <c r="L90" s="19"/>
      <c r="N90" s="9"/>
    </row>
    <row r="91" spans="1:14" ht="25.5">
      <c r="A91" s="33" t="s">
        <v>190</v>
      </c>
      <c r="B91" s="38" t="s">
        <v>94</v>
      </c>
      <c r="C91" s="35">
        <v>39465</v>
      </c>
      <c r="D91" s="33" t="s">
        <v>206</v>
      </c>
      <c r="E91" s="37">
        <v>3</v>
      </c>
      <c r="F91" s="88"/>
      <c r="G91" s="31">
        <f t="shared" si="2"/>
        <v>0</v>
      </c>
      <c r="H91" s="31">
        <f t="shared" si="3"/>
        <v>0</v>
      </c>
      <c r="J91" s="62"/>
      <c r="K91" s="59"/>
      <c r="L91" s="19"/>
      <c r="N91" s="9"/>
    </row>
    <row r="92" spans="1:14" ht="25.5">
      <c r="A92" s="33" t="s">
        <v>191</v>
      </c>
      <c r="B92" s="38" t="s">
        <v>95</v>
      </c>
      <c r="C92" s="35">
        <v>39456</v>
      </c>
      <c r="D92" s="33" t="s">
        <v>206</v>
      </c>
      <c r="E92" s="37">
        <v>1</v>
      </c>
      <c r="F92" s="88"/>
      <c r="G92" s="31">
        <f t="shared" si="2"/>
        <v>0</v>
      </c>
      <c r="H92" s="31">
        <f t="shared" si="3"/>
        <v>0</v>
      </c>
      <c r="J92" s="62"/>
      <c r="K92" s="59"/>
      <c r="L92" s="19"/>
      <c r="N92" s="9"/>
    </row>
    <row r="93" spans="1:14" ht="28.5" customHeight="1">
      <c r="A93" s="33" t="s">
        <v>192</v>
      </c>
      <c r="B93" s="38" t="s">
        <v>96</v>
      </c>
      <c r="C93" s="35">
        <v>91928</v>
      </c>
      <c r="D93" s="33" t="s">
        <v>105</v>
      </c>
      <c r="E93" s="37">
        <v>648</v>
      </c>
      <c r="F93" s="88"/>
      <c r="G93" s="31">
        <f t="shared" si="2"/>
        <v>0</v>
      </c>
      <c r="H93" s="31">
        <f t="shared" si="3"/>
        <v>0</v>
      </c>
      <c r="J93" s="62"/>
      <c r="K93" s="59"/>
      <c r="L93" s="19"/>
      <c r="N93" s="9"/>
    </row>
    <row r="94" spans="1:14" ht="25.5">
      <c r="A94" s="33" t="s">
        <v>193</v>
      </c>
      <c r="B94" s="38" t="s">
        <v>97</v>
      </c>
      <c r="C94" s="35">
        <v>92979</v>
      </c>
      <c r="D94" s="33" t="s">
        <v>105</v>
      </c>
      <c r="E94" s="37">
        <v>140</v>
      </c>
      <c r="F94" s="88"/>
      <c r="G94" s="31">
        <f t="shared" si="2"/>
        <v>0</v>
      </c>
      <c r="H94" s="31">
        <f t="shared" si="3"/>
        <v>0</v>
      </c>
      <c r="J94" s="62"/>
      <c r="K94" s="59"/>
      <c r="L94" s="19"/>
      <c r="N94" s="9"/>
    </row>
    <row r="95" spans="1:14" ht="25.5">
      <c r="A95" s="33" t="s">
        <v>194</v>
      </c>
      <c r="B95" s="38" t="s">
        <v>98</v>
      </c>
      <c r="C95" s="39" t="s">
        <v>227</v>
      </c>
      <c r="D95" s="33" t="s">
        <v>206</v>
      </c>
      <c r="E95" s="37">
        <v>1</v>
      </c>
      <c r="F95" s="88"/>
      <c r="G95" s="31">
        <f t="shared" si="2"/>
        <v>0</v>
      </c>
      <c r="H95" s="31">
        <f t="shared" si="3"/>
        <v>0</v>
      </c>
      <c r="J95" s="62"/>
      <c r="K95" s="59"/>
      <c r="L95" s="19"/>
      <c r="N95" s="9"/>
    </row>
    <row r="96" spans="1:14" ht="38.25">
      <c r="A96" s="33" t="s">
        <v>195</v>
      </c>
      <c r="B96" s="38" t="s">
        <v>99</v>
      </c>
      <c r="C96" s="39" t="s">
        <v>228</v>
      </c>
      <c r="D96" s="33" t="s">
        <v>206</v>
      </c>
      <c r="E96" s="37">
        <v>1</v>
      </c>
      <c r="F96" s="88"/>
      <c r="G96" s="31">
        <f t="shared" si="2"/>
        <v>0</v>
      </c>
      <c r="H96" s="31">
        <f t="shared" si="3"/>
        <v>0</v>
      </c>
      <c r="J96" s="62"/>
      <c r="K96" s="59"/>
      <c r="L96" s="19"/>
      <c r="N96" s="9"/>
    </row>
    <row r="97" spans="1:14" ht="38.25">
      <c r="A97" s="33" t="s">
        <v>196</v>
      </c>
      <c r="B97" s="38" t="s">
        <v>100</v>
      </c>
      <c r="C97" s="35">
        <v>93018</v>
      </c>
      <c r="D97" s="33" t="s">
        <v>206</v>
      </c>
      <c r="E97" s="37">
        <v>8</v>
      </c>
      <c r="F97" s="88"/>
      <c r="G97" s="31">
        <f t="shared" si="2"/>
        <v>0</v>
      </c>
      <c r="H97" s="31">
        <f t="shared" si="3"/>
        <v>0</v>
      </c>
      <c r="J97" s="62"/>
      <c r="K97" s="59"/>
      <c r="L97" s="19"/>
      <c r="N97" s="9"/>
    </row>
    <row r="98" spans="1:14" ht="25.5">
      <c r="A98" s="33" t="s">
        <v>197</v>
      </c>
      <c r="B98" s="38" t="s">
        <v>101</v>
      </c>
      <c r="C98" s="35">
        <v>1603</v>
      </c>
      <c r="D98" s="33" t="s">
        <v>206</v>
      </c>
      <c r="E98" s="37">
        <v>1</v>
      </c>
      <c r="F98" s="88"/>
      <c r="G98" s="31">
        <f t="shared" si="2"/>
        <v>0</v>
      </c>
      <c r="H98" s="31">
        <f t="shared" si="3"/>
        <v>0</v>
      </c>
      <c r="J98" s="62"/>
      <c r="K98" s="59"/>
      <c r="L98" s="19"/>
      <c r="N98" s="9"/>
    </row>
    <row r="99" spans="1:14" ht="25.5">
      <c r="A99" s="33" t="s">
        <v>198</v>
      </c>
      <c r="B99" s="38" t="s">
        <v>102</v>
      </c>
      <c r="C99" s="39" t="s">
        <v>229</v>
      </c>
      <c r="D99" s="33" t="s">
        <v>105</v>
      </c>
      <c r="E99" s="37">
        <v>3</v>
      </c>
      <c r="F99" s="88"/>
      <c r="G99" s="31">
        <f t="shared" si="2"/>
        <v>0</v>
      </c>
      <c r="H99" s="31">
        <f t="shared" si="3"/>
        <v>0</v>
      </c>
      <c r="J99" s="62"/>
      <c r="K99" s="59"/>
      <c r="L99" s="19"/>
      <c r="N99" s="9"/>
    </row>
  </sheetData>
  <mergeCells count="6">
    <mergeCell ref="A7:G7"/>
    <mergeCell ref="D5:F5"/>
    <mergeCell ref="A2:H2"/>
    <mergeCell ref="A1:H1"/>
    <mergeCell ref="A4:H4"/>
    <mergeCell ref="A3:H3"/>
  </mergeCells>
  <printOptions horizontalCentered="1"/>
  <pageMargins left="0.39370078740157483" right="0.59055118110236227" top="0.39370078740157483" bottom="0.39370078740157483" header="0" footer="0"/>
  <pageSetup paperSize="9" scale="81" fitToHeight="4" orientation="portrait" r:id="rId1"/>
  <rowBreaks count="1" manualBreakCount="1">
    <brk id="3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9"/>
  <sheetViews>
    <sheetView tabSelected="1" view="pageBreakPreview" zoomScaleSheetLayoutView="100" workbookViewId="0">
      <pane ySplit="6" topLeftCell="A7" activePane="bottomLeft" state="frozen"/>
      <selection pane="bottomLeft" activeCell="A4" sqref="A4:I4"/>
    </sheetView>
  </sheetViews>
  <sheetFormatPr defaultRowHeight="12.75"/>
  <cols>
    <col min="1" max="1" width="6.5703125" style="51" bestFit="1" customWidth="1"/>
    <col min="2" max="2" width="28.7109375" style="51" customWidth="1"/>
    <col min="3" max="3" width="11.85546875" style="51" customWidth="1"/>
    <col min="4" max="4" width="8.28515625" style="51" customWidth="1"/>
    <col min="5" max="8" width="10.7109375" style="51" customWidth="1"/>
    <col min="9" max="9" width="8.7109375" style="51" bestFit="1" customWidth="1"/>
    <col min="10" max="10" width="11.7109375" style="51" customWidth="1"/>
    <col min="11" max="17" width="9.140625" style="51"/>
    <col min="18" max="252" width="9.140625" style="53"/>
    <col min="253" max="253" width="4.5703125" style="53" bestFit="1" customWidth="1"/>
    <col min="254" max="254" width="16.85546875" style="53" customWidth="1"/>
    <col min="255" max="255" width="10" style="53" bestFit="1" customWidth="1"/>
    <col min="256" max="256" width="5.85546875" style="53" customWidth="1"/>
    <col min="257" max="257" width="8.7109375" style="53" bestFit="1" customWidth="1"/>
    <col min="258" max="261" width="10" style="53" bestFit="1" customWidth="1"/>
    <col min="262" max="264" width="10" style="53" customWidth="1"/>
    <col min="265" max="265" width="11.28515625" style="53" bestFit="1" customWidth="1"/>
    <col min="266" max="266" width="11.7109375" style="53" customWidth="1"/>
    <col min="267" max="508" width="9.140625" style="53"/>
    <col min="509" max="509" width="4.5703125" style="53" bestFit="1" customWidth="1"/>
    <col min="510" max="510" width="16.85546875" style="53" customWidth="1"/>
    <col min="511" max="511" width="10" style="53" bestFit="1" customWidth="1"/>
    <col min="512" max="512" width="5.85546875" style="53" customWidth="1"/>
    <col min="513" max="513" width="8.7109375" style="53" bestFit="1" customWidth="1"/>
    <col min="514" max="517" width="10" style="53" bestFit="1" customWidth="1"/>
    <col min="518" max="520" width="10" style="53" customWidth="1"/>
    <col min="521" max="521" width="11.28515625" style="53" bestFit="1" customWidth="1"/>
    <col min="522" max="522" width="11.7109375" style="53" customWidth="1"/>
    <col min="523" max="764" width="9.140625" style="53"/>
    <col min="765" max="765" width="4.5703125" style="53" bestFit="1" customWidth="1"/>
    <col min="766" max="766" width="16.85546875" style="53" customWidth="1"/>
    <col min="767" max="767" width="10" style="53" bestFit="1" customWidth="1"/>
    <col min="768" max="768" width="5.85546875" style="53" customWidth="1"/>
    <col min="769" max="769" width="8.7109375" style="53" bestFit="1" customWidth="1"/>
    <col min="770" max="773" width="10" style="53" bestFit="1" customWidth="1"/>
    <col min="774" max="776" width="10" style="53" customWidth="1"/>
    <col min="777" max="777" width="11.28515625" style="53" bestFit="1" customWidth="1"/>
    <col min="778" max="778" width="11.7109375" style="53" customWidth="1"/>
    <col min="779" max="1020" width="9.140625" style="53"/>
    <col min="1021" max="1021" width="4.5703125" style="53" bestFit="1" customWidth="1"/>
    <col min="1022" max="1022" width="16.85546875" style="53" customWidth="1"/>
    <col min="1023" max="1023" width="10" style="53" bestFit="1" customWidth="1"/>
    <col min="1024" max="1024" width="5.85546875" style="53" customWidth="1"/>
    <col min="1025" max="1025" width="8.7109375" style="53" bestFit="1" customWidth="1"/>
    <col min="1026" max="1029" width="10" style="53" bestFit="1" customWidth="1"/>
    <col min="1030" max="1032" width="10" style="53" customWidth="1"/>
    <col min="1033" max="1033" width="11.28515625" style="53" bestFit="1" customWidth="1"/>
    <col min="1034" max="1034" width="11.7109375" style="53" customWidth="1"/>
    <col min="1035" max="1276" width="9.140625" style="53"/>
    <col min="1277" max="1277" width="4.5703125" style="53" bestFit="1" customWidth="1"/>
    <col min="1278" max="1278" width="16.85546875" style="53" customWidth="1"/>
    <col min="1279" max="1279" width="10" style="53" bestFit="1" customWidth="1"/>
    <col min="1280" max="1280" width="5.85546875" style="53" customWidth="1"/>
    <col min="1281" max="1281" width="8.7109375" style="53" bestFit="1" customWidth="1"/>
    <col min="1282" max="1285" width="10" style="53" bestFit="1" customWidth="1"/>
    <col min="1286" max="1288" width="10" style="53" customWidth="1"/>
    <col min="1289" max="1289" width="11.28515625" style="53" bestFit="1" customWidth="1"/>
    <col min="1290" max="1290" width="11.7109375" style="53" customWidth="1"/>
    <col min="1291" max="1532" width="9.140625" style="53"/>
    <col min="1533" max="1533" width="4.5703125" style="53" bestFit="1" customWidth="1"/>
    <col min="1534" max="1534" width="16.85546875" style="53" customWidth="1"/>
    <col min="1535" max="1535" width="10" style="53" bestFit="1" customWidth="1"/>
    <col min="1536" max="1536" width="5.85546875" style="53" customWidth="1"/>
    <col min="1537" max="1537" width="8.7109375" style="53" bestFit="1" customWidth="1"/>
    <col min="1538" max="1541" width="10" style="53" bestFit="1" customWidth="1"/>
    <col min="1542" max="1544" width="10" style="53" customWidth="1"/>
    <col min="1545" max="1545" width="11.28515625" style="53" bestFit="1" customWidth="1"/>
    <col min="1546" max="1546" width="11.7109375" style="53" customWidth="1"/>
    <col min="1547" max="1788" width="9.140625" style="53"/>
    <col min="1789" max="1789" width="4.5703125" style="53" bestFit="1" customWidth="1"/>
    <col min="1790" max="1790" width="16.85546875" style="53" customWidth="1"/>
    <col min="1791" max="1791" width="10" style="53" bestFit="1" customWidth="1"/>
    <col min="1792" max="1792" width="5.85546875" style="53" customWidth="1"/>
    <col min="1793" max="1793" width="8.7109375" style="53" bestFit="1" customWidth="1"/>
    <col min="1794" max="1797" width="10" style="53" bestFit="1" customWidth="1"/>
    <col min="1798" max="1800" width="10" style="53" customWidth="1"/>
    <col min="1801" max="1801" width="11.28515625" style="53" bestFit="1" customWidth="1"/>
    <col min="1802" max="1802" width="11.7109375" style="53" customWidth="1"/>
    <col min="1803" max="2044" width="9.140625" style="53"/>
    <col min="2045" max="2045" width="4.5703125" style="53" bestFit="1" customWidth="1"/>
    <col min="2046" max="2046" width="16.85546875" style="53" customWidth="1"/>
    <col min="2047" max="2047" width="10" style="53" bestFit="1" customWidth="1"/>
    <col min="2048" max="2048" width="5.85546875" style="53" customWidth="1"/>
    <col min="2049" max="2049" width="8.7109375" style="53" bestFit="1" customWidth="1"/>
    <col min="2050" max="2053" width="10" style="53" bestFit="1" customWidth="1"/>
    <col min="2054" max="2056" width="10" style="53" customWidth="1"/>
    <col min="2057" max="2057" width="11.28515625" style="53" bestFit="1" customWidth="1"/>
    <col min="2058" max="2058" width="11.7109375" style="53" customWidth="1"/>
    <col min="2059" max="2300" width="9.140625" style="53"/>
    <col min="2301" max="2301" width="4.5703125" style="53" bestFit="1" customWidth="1"/>
    <col min="2302" max="2302" width="16.85546875" style="53" customWidth="1"/>
    <col min="2303" max="2303" width="10" style="53" bestFit="1" customWidth="1"/>
    <col min="2304" max="2304" width="5.85546875" style="53" customWidth="1"/>
    <col min="2305" max="2305" width="8.7109375" style="53" bestFit="1" customWidth="1"/>
    <col min="2306" max="2309" width="10" style="53" bestFit="1" customWidth="1"/>
    <col min="2310" max="2312" width="10" style="53" customWidth="1"/>
    <col min="2313" max="2313" width="11.28515625" style="53" bestFit="1" customWidth="1"/>
    <col min="2314" max="2314" width="11.7109375" style="53" customWidth="1"/>
    <col min="2315" max="2556" width="9.140625" style="53"/>
    <col min="2557" max="2557" width="4.5703125" style="53" bestFit="1" customWidth="1"/>
    <col min="2558" max="2558" width="16.85546875" style="53" customWidth="1"/>
    <col min="2559" max="2559" width="10" style="53" bestFit="1" customWidth="1"/>
    <col min="2560" max="2560" width="5.85546875" style="53" customWidth="1"/>
    <col min="2561" max="2561" width="8.7109375" style="53" bestFit="1" customWidth="1"/>
    <col min="2562" max="2565" width="10" style="53" bestFit="1" customWidth="1"/>
    <col min="2566" max="2568" width="10" style="53" customWidth="1"/>
    <col min="2569" max="2569" width="11.28515625" style="53" bestFit="1" customWidth="1"/>
    <col min="2570" max="2570" width="11.7109375" style="53" customWidth="1"/>
    <col min="2571" max="2812" width="9.140625" style="53"/>
    <col min="2813" max="2813" width="4.5703125" style="53" bestFit="1" customWidth="1"/>
    <col min="2814" max="2814" width="16.85546875" style="53" customWidth="1"/>
    <col min="2815" max="2815" width="10" style="53" bestFit="1" customWidth="1"/>
    <col min="2816" max="2816" width="5.85546875" style="53" customWidth="1"/>
    <col min="2817" max="2817" width="8.7109375" style="53" bestFit="1" customWidth="1"/>
    <col min="2818" max="2821" width="10" style="53" bestFit="1" customWidth="1"/>
    <col min="2822" max="2824" width="10" style="53" customWidth="1"/>
    <col min="2825" max="2825" width="11.28515625" style="53" bestFit="1" customWidth="1"/>
    <col min="2826" max="2826" width="11.7109375" style="53" customWidth="1"/>
    <col min="2827" max="3068" width="9.140625" style="53"/>
    <col min="3069" max="3069" width="4.5703125" style="53" bestFit="1" customWidth="1"/>
    <col min="3070" max="3070" width="16.85546875" style="53" customWidth="1"/>
    <col min="3071" max="3071" width="10" style="53" bestFit="1" customWidth="1"/>
    <col min="3072" max="3072" width="5.85546875" style="53" customWidth="1"/>
    <col min="3073" max="3073" width="8.7109375" style="53" bestFit="1" customWidth="1"/>
    <col min="3074" max="3077" width="10" style="53" bestFit="1" customWidth="1"/>
    <col min="3078" max="3080" width="10" style="53" customWidth="1"/>
    <col min="3081" max="3081" width="11.28515625" style="53" bestFit="1" customWidth="1"/>
    <col min="3082" max="3082" width="11.7109375" style="53" customWidth="1"/>
    <col min="3083" max="3324" width="9.140625" style="53"/>
    <col min="3325" max="3325" width="4.5703125" style="53" bestFit="1" customWidth="1"/>
    <col min="3326" max="3326" width="16.85546875" style="53" customWidth="1"/>
    <col min="3327" max="3327" width="10" style="53" bestFit="1" customWidth="1"/>
    <col min="3328" max="3328" width="5.85546875" style="53" customWidth="1"/>
    <col min="3329" max="3329" width="8.7109375" style="53" bestFit="1" customWidth="1"/>
    <col min="3330" max="3333" width="10" style="53" bestFit="1" customWidth="1"/>
    <col min="3334" max="3336" width="10" style="53" customWidth="1"/>
    <col min="3337" max="3337" width="11.28515625" style="53" bestFit="1" customWidth="1"/>
    <col min="3338" max="3338" width="11.7109375" style="53" customWidth="1"/>
    <col min="3339" max="3580" width="9.140625" style="53"/>
    <col min="3581" max="3581" width="4.5703125" style="53" bestFit="1" customWidth="1"/>
    <col min="3582" max="3582" width="16.85546875" style="53" customWidth="1"/>
    <col min="3583" max="3583" width="10" style="53" bestFit="1" customWidth="1"/>
    <col min="3584" max="3584" width="5.85546875" style="53" customWidth="1"/>
    <col min="3585" max="3585" width="8.7109375" style="53" bestFit="1" customWidth="1"/>
    <col min="3586" max="3589" width="10" style="53" bestFit="1" customWidth="1"/>
    <col min="3590" max="3592" width="10" style="53" customWidth="1"/>
    <col min="3593" max="3593" width="11.28515625" style="53" bestFit="1" customWidth="1"/>
    <col min="3594" max="3594" width="11.7109375" style="53" customWidth="1"/>
    <col min="3595" max="3836" width="9.140625" style="53"/>
    <col min="3837" max="3837" width="4.5703125" style="53" bestFit="1" customWidth="1"/>
    <col min="3838" max="3838" width="16.85546875" style="53" customWidth="1"/>
    <col min="3839" max="3839" width="10" style="53" bestFit="1" customWidth="1"/>
    <col min="3840" max="3840" width="5.85546875" style="53" customWidth="1"/>
    <col min="3841" max="3841" width="8.7109375" style="53" bestFit="1" customWidth="1"/>
    <col min="3842" max="3845" width="10" style="53" bestFit="1" customWidth="1"/>
    <col min="3846" max="3848" width="10" style="53" customWidth="1"/>
    <col min="3849" max="3849" width="11.28515625" style="53" bestFit="1" customWidth="1"/>
    <col min="3850" max="3850" width="11.7109375" style="53" customWidth="1"/>
    <col min="3851" max="4092" width="9.140625" style="53"/>
    <col min="4093" max="4093" width="4.5703125" style="53" bestFit="1" customWidth="1"/>
    <col min="4094" max="4094" width="16.85546875" style="53" customWidth="1"/>
    <col min="4095" max="4095" width="10" style="53" bestFit="1" customWidth="1"/>
    <col min="4096" max="4096" width="5.85546875" style="53" customWidth="1"/>
    <col min="4097" max="4097" width="8.7109375" style="53" bestFit="1" customWidth="1"/>
    <col min="4098" max="4101" width="10" style="53" bestFit="1" customWidth="1"/>
    <col min="4102" max="4104" width="10" style="53" customWidth="1"/>
    <col min="4105" max="4105" width="11.28515625" style="53" bestFit="1" customWidth="1"/>
    <col min="4106" max="4106" width="11.7109375" style="53" customWidth="1"/>
    <col min="4107" max="4348" width="9.140625" style="53"/>
    <col min="4349" max="4349" width="4.5703125" style="53" bestFit="1" customWidth="1"/>
    <col min="4350" max="4350" width="16.85546875" style="53" customWidth="1"/>
    <col min="4351" max="4351" width="10" style="53" bestFit="1" customWidth="1"/>
    <col min="4352" max="4352" width="5.85546875" style="53" customWidth="1"/>
    <col min="4353" max="4353" width="8.7109375" style="53" bestFit="1" customWidth="1"/>
    <col min="4354" max="4357" width="10" style="53" bestFit="1" customWidth="1"/>
    <col min="4358" max="4360" width="10" style="53" customWidth="1"/>
    <col min="4361" max="4361" width="11.28515625" style="53" bestFit="1" customWidth="1"/>
    <col min="4362" max="4362" width="11.7109375" style="53" customWidth="1"/>
    <col min="4363" max="4604" width="9.140625" style="53"/>
    <col min="4605" max="4605" width="4.5703125" style="53" bestFit="1" customWidth="1"/>
    <col min="4606" max="4606" width="16.85546875" style="53" customWidth="1"/>
    <col min="4607" max="4607" width="10" style="53" bestFit="1" customWidth="1"/>
    <col min="4608" max="4608" width="5.85546875" style="53" customWidth="1"/>
    <col min="4609" max="4609" width="8.7109375" style="53" bestFit="1" customWidth="1"/>
    <col min="4610" max="4613" width="10" style="53" bestFit="1" customWidth="1"/>
    <col min="4614" max="4616" width="10" style="53" customWidth="1"/>
    <col min="4617" max="4617" width="11.28515625" style="53" bestFit="1" customWidth="1"/>
    <col min="4618" max="4618" width="11.7109375" style="53" customWidth="1"/>
    <col min="4619" max="4860" width="9.140625" style="53"/>
    <col min="4861" max="4861" width="4.5703125" style="53" bestFit="1" customWidth="1"/>
    <col min="4862" max="4862" width="16.85546875" style="53" customWidth="1"/>
    <col min="4863" max="4863" width="10" style="53" bestFit="1" customWidth="1"/>
    <col min="4864" max="4864" width="5.85546875" style="53" customWidth="1"/>
    <col min="4865" max="4865" width="8.7109375" style="53" bestFit="1" customWidth="1"/>
    <col min="4866" max="4869" width="10" style="53" bestFit="1" customWidth="1"/>
    <col min="4870" max="4872" width="10" style="53" customWidth="1"/>
    <col min="4873" max="4873" width="11.28515625" style="53" bestFit="1" customWidth="1"/>
    <col min="4874" max="4874" width="11.7109375" style="53" customWidth="1"/>
    <col min="4875" max="5116" width="9.140625" style="53"/>
    <col min="5117" max="5117" width="4.5703125" style="53" bestFit="1" customWidth="1"/>
    <col min="5118" max="5118" width="16.85546875" style="53" customWidth="1"/>
    <col min="5119" max="5119" width="10" style="53" bestFit="1" customWidth="1"/>
    <col min="5120" max="5120" width="5.85546875" style="53" customWidth="1"/>
    <col min="5121" max="5121" width="8.7109375" style="53" bestFit="1" customWidth="1"/>
    <col min="5122" max="5125" width="10" style="53" bestFit="1" customWidth="1"/>
    <col min="5126" max="5128" width="10" style="53" customWidth="1"/>
    <col min="5129" max="5129" width="11.28515625" style="53" bestFit="1" customWidth="1"/>
    <col min="5130" max="5130" width="11.7109375" style="53" customWidth="1"/>
    <col min="5131" max="5372" width="9.140625" style="53"/>
    <col min="5373" max="5373" width="4.5703125" style="53" bestFit="1" customWidth="1"/>
    <col min="5374" max="5374" width="16.85546875" style="53" customWidth="1"/>
    <col min="5375" max="5375" width="10" style="53" bestFit="1" customWidth="1"/>
    <col min="5376" max="5376" width="5.85546875" style="53" customWidth="1"/>
    <col min="5377" max="5377" width="8.7109375" style="53" bestFit="1" customWidth="1"/>
    <col min="5378" max="5381" width="10" style="53" bestFit="1" customWidth="1"/>
    <col min="5382" max="5384" width="10" style="53" customWidth="1"/>
    <col min="5385" max="5385" width="11.28515625" style="53" bestFit="1" customWidth="1"/>
    <col min="5386" max="5386" width="11.7109375" style="53" customWidth="1"/>
    <col min="5387" max="5628" width="9.140625" style="53"/>
    <col min="5629" max="5629" width="4.5703125" style="53" bestFit="1" customWidth="1"/>
    <col min="5630" max="5630" width="16.85546875" style="53" customWidth="1"/>
    <col min="5631" max="5631" width="10" style="53" bestFit="1" customWidth="1"/>
    <col min="5632" max="5632" width="5.85546875" style="53" customWidth="1"/>
    <col min="5633" max="5633" width="8.7109375" style="53" bestFit="1" customWidth="1"/>
    <col min="5634" max="5637" width="10" style="53" bestFit="1" customWidth="1"/>
    <col min="5638" max="5640" width="10" style="53" customWidth="1"/>
    <col min="5641" max="5641" width="11.28515625" style="53" bestFit="1" customWidth="1"/>
    <col min="5642" max="5642" width="11.7109375" style="53" customWidth="1"/>
    <col min="5643" max="5884" width="9.140625" style="53"/>
    <col min="5885" max="5885" width="4.5703125" style="53" bestFit="1" customWidth="1"/>
    <col min="5886" max="5886" width="16.85546875" style="53" customWidth="1"/>
    <col min="5887" max="5887" width="10" style="53" bestFit="1" customWidth="1"/>
    <col min="5888" max="5888" width="5.85546875" style="53" customWidth="1"/>
    <col min="5889" max="5889" width="8.7109375" style="53" bestFit="1" customWidth="1"/>
    <col min="5890" max="5893" width="10" style="53" bestFit="1" customWidth="1"/>
    <col min="5894" max="5896" width="10" style="53" customWidth="1"/>
    <col min="5897" max="5897" width="11.28515625" style="53" bestFit="1" customWidth="1"/>
    <col min="5898" max="5898" width="11.7109375" style="53" customWidth="1"/>
    <col min="5899" max="6140" width="9.140625" style="53"/>
    <col min="6141" max="6141" width="4.5703125" style="53" bestFit="1" customWidth="1"/>
    <col min="6142" max="6142" width="16.85546875" style="53" customWidth="1"/>
    <col min="6143" max="6143" width="10" style="53" bestFit="1" customWidth="1"/>
    <col min="6144" max="6144" width="5.85546875" style="53" customWidth="1"/>
    <col min="6145" max="6145" width="8.7109375" style="53" bestFit="1" customWidth="1"/>
    <col min="6146" max="6149" width="10" style="53" bestFit="1" customWidth="1"/>
    <col min="6150" max="6152" width="10" style="53" customWidth="1"/>
    <col min="6153" max="6153" width="11.28515625" style="53" bestFit="1" customWidth="1"/>
    <col min="6154" max="6154" width="11.7109375" style="53" customWidth="1"/>
    <col min="6155" max="6396" width="9.140625" style="53"/>
    <col min="6397" max="6397" width="4.5703125" style="53" bestFit="1" customWidth="1"/>
    <col min="6398" max="6398" width="16.85546875" style="53" customWidth="1"/>
    <col min="6399" max="6399" width="10" style="53" bestFit="1" customWidth="1"/>
    <col min="6400" max="6400" width="5.85546875" style="53" customWidth="1"/>
    <col min="6401" max="6401" width="8.7109375" style="53" bestFit="1" customWidth="1"/>
    <col min="6402" max="6405" width="10" style="53" bestFit="1" customWidth="1"/>
    <col min="6406" max="6408" width="10" style="53" customWidth="1"/>
    <col min="6409" max="6409" width="11.28515625" style="53" bestFit="1" customWidth="1"/>
    <col min="6410" max="6410" width="11.7109375" style="53" customWidth="1"/>
    <col min="6411" max="6652" width="9.140625" style="53"/>
    <col min="6653" max="6653" width="4.5703125" style="53" bestFit="1" customWidth="1"/>
    <col min="6654" max="6654" width="16.85546875" style="53" customWidth="1"/>
    <col min="6655" max="6655" width="10" style="53" bestFit="1" customWidth="1"/>
    <col min="6656" max="6656" width="5.85546875" style="53" customWidth="1"/>
    <col min="6657" max="6657" width="8.7109375" style="53" bestFit="1" customWidth="1"/>
    <col min="6658" max="6661" width="10" style="53" bestFit="1" customWidth="1"/>
    <col min="6662" max="6664" width="10" style="53" customWidth="1"/>
    <col min="6665" max="6665" width="11.28515625" style="53" bestFit="1" customWidth="1"/>
    <col min="6666" max="6666" width="11.7109375" style="53" customWidth="1"/>
    <col min="6667" max="6908" width="9.140625" style="53"/>
    <col min="6909" max="6909" width="4.5703125" style="53" bestFit="1" customWidth="1"/>
    <col min="6910" max="6910" width="16.85546875" style="53" customWidth="1"/>
    <col min="6911" max="6911" width="10" style="53" bestFit="1" customWidth="1"/>
    <col min="6912" max="6912" width="5.85546875" style="53" customWidth="1"/>
    <col min="6913" max="6913" width="8.7109375" style="53" bestFit="1" customWidth="1"/>
    <col min="6914" max="6917" width="10" style="53" bestFit="1" customWidth="1"/>
    <col min="6918" max="6920" width="10" style="53" customWidth="1"/>
    <col min="6921" max="6921" width="11.28515625" style="53" bestFit="1" customWidth="1"/>
    <col min="6922" max="6922" width="11.7109375" style="53" customWidth="1"/>
    <col min="6923" max="7164" width="9.140625" style="53"/>
    <col min="7165" max="7165" width="4.5703125" style="53" bestFit="1" customWidth="1"/>
    <col min="7166" max="7166" width="16.85546875" style="53" customWidth="1"/>
    <col min="7167" max="7167" width="10" style="53" bestFit="1" customWidth="1"/>
    <col min="7168" max="7168" width="5.85546875" style="53" customWidth="1"/>
    <col min="7169" max="7169" width="8.7109375" style="53" bestFit="1" customWidth="1"/>
    <col min="7170" max="7173" width="10" style="53" bestFit="1" customWidth="1"/>
    <col min="7174" max="7176" width="10" style="53" customWidth="1"/>
    <col min="7177" max="7177" width="11.28515625" style="53" bestFit="1" customWidth="1"/>
    <col min="7178" max="7178" width="11.7109375" style="53" customWidth="1"/>
    <col min="7179" max="7420" width="9.140625" style="53"/>
    <col min="7421" max="7421" width="4.5703125" style="53" bestFit="1" customWidth="1"/>
    <col min="7422" max="7422" width="16.85546875" style="53" customWidth="1"/>
    <col min="7423" max="7423" width="10" style="53" bestFit="1" customWidth="1"/>
    <col min="7424" max="7424" width="5.85546875" style="53" customWidth="1"/>
    <col min="7425" max="7425" width="8.7109375" style="53" bestFit="1" customWidth="1"/>
    <col min="7426" max="7429" width="10" style="53" bestFit="1" customWidth="1"/>
    <col min="7430" max="7432" width="10" style="53" customWidth="1"/>
    <col min="7433" max="7433" width="11.28515625" style="53" bestFit="1" customWidth="1"/>
    <col min="7434" max="7434" width="11.7109375" style="53" customWidth="1"/>
    <col min="7435" max="7676" width="9.140625" style="53"/>
    <col min="7677" max="7677" width="4.5703125" style="53" bestFit="1" customWidth="1"/>
    <col min="7678" max="7678" width="16.85546875" style="53" customWidth="1"/>
    <col min="7679" max="7679" width="10" style="53" bestFit="1" customWidth="1"/>
    <col min="7680" max="7680" width="5.85546875" style="53" customWidth="1"/>
    <col min="7681" max="7681" width="8.7109375" style="53" bestFit="1" customWidth="1"/>
    <col min="7682" max="7685" width="10" style="53" bestFit="1" customWidth="1"/>
    <col min="7686" max="7688" width="10" style="53" customWidth="1"/>
    <col min="7689" max="7689" width="11.28515625" style="53" bestFit="1" customWidth="1"/>
    <col min="7690" max="7690" width="11.7109375" style="53" customWidth="1"/>
    <col min="7691" max="7932" width="9.140625" style="53"/>
    <col min="7933" max="7933" width="4.5703125" style="53" bestFit="1" customWidth="1"/>
    <col min="7934" max="7934" width="16.85546875" style="53" customWidth="1"/>
    <col min="7935" max="7935" width="10" style="53" bestFit="1" customWidth="1"/>
    <col min="7936" max="7936" width="5.85546875" style="53" customWidth="1"/>
    <col min="7937" max="7937" width="8.7109375" style="53" bestFit="1" customWidth="1"/>
    <col min="7938" max="7941" width="10" style="53" bestFit="1" customWidth="1"/>
    <col min="7942" max="7944" width="10" style="53" customWidth="1"/>
    <col min="7945" max="7945" width="11.28515625" style="53" bestFit="1" customWidth="1"/>
    <col min="7946" max="7946" width="11.7109375" style="53" customWidth="1"/>
    <col min="7947" max="8188" width="9.140625" style="53"/>
    <col min="8189" max="8189" width="4.5703125" style="53" bestFit="1" customWidth="1"/>
    <col min="8190" max="8190" width="16.85546875" style="53" customWidth="1"/>
    <col min="8191" max="8191" width="10" style="53" bestFit="1" customWidth="1"/>
    <col min="8192" max="8192" width="5.85546875" style="53" customWidth="1"/>
    <col min="8193" max="8193" width="8.7109375" style="53" bestFit="1" customWidth="1"/>
    <col min="8194" max="8197" width="10" style="53" bestFit="1" customWidth="1"/>
    <col min="8198" max="8200" width="10" style="53" customWidth="1"/>
    <col min="8201" max="8201" width="11.28515625" style="53" bestFit="1" customWidth="1"/>
    <col min="8202" max="8202" width="11.7109375" style="53" customWidth="1"/>
    <col min="8203" max="8444" width="9.140625" style="53"/>
    <col min="8445" max="8445" width="4.5703125" style="53" bestFit="1" customWidth="1"/>
    <col min="8446" max="8446" width="16.85546875" style="53" customWidth="1"/>
    <col min="8447" max="8447" width="10" style="53" bestFit="1" customWidth="1"/>
    <col min="8448" max="8448" width="5.85546875" style="53" customWidth="1"/>
    <col min="8449" max="8449" width="8.7109375" style="53" bestFit="1" customWidth="1"/>
    <col min="8450" max="8453" width="10" style="53" bestFit="1" customWidth="1"/>
    <col min="8454" max="8456" width="10" style="53" customWidth="1"/>
    <col min="8457" max="8457" width="11.28515625" style="53" bestFit="1" customWidth="1"/>
    <col min="8458" max="8458" width="11.7109375" style="53" customWidth="1"/>
    <col min="8459" max="8700" width="9.140625" style="53"/>
    <col min="8701" max="8701" width="4.5703125" style="53" bestFit="1" customWidth="1"/>
    <col min="8702" max="8702" width="16.85546875" style="53" customWidth="1"/>
    <col min="8703" max="8703" width="10" style="53" bestFit="1" customWidth="1"/>
    <col min="8704" max="8704" width="5.85546875" style="53" customWidth="1"/>
    <col min="8705" max="8705" width="8.7109375" style="53" bestFit="1" customWidth="1"/>
    <col min="8706" max="8709" width="10" style="53" bestFit="1" customWidth="1"/>
    <col min="8710" max="8712" width="10" style="53" customWidth="1"/>
    <col min="8713" max="8713" width="11.28515625" style="53" bestFit="1" customWidth="1"/>
    <col min="8714" max="8714" width="11.7109375" style="53" customWidth="1"/>
    <col min="8715" max="8956" width="9.140625" style="53"/>
    <col min="8957" max="8957" width="4.5703125" style="53" bestFit="1" customWidth="1"/>
    <col min="8958" max="8958" width="16.85546875" style="53" customWidth="1"/>
    <col min="8959" max="8959" width="10" style="53" bestFit="1" customWidth="1"/>
    <col min="8960" max="8960" width="5.85546875" style="53" customWidth="1"/>
    <col min="8961" max="8961" width="8.7109375" style="53" bestFit="1" customWidth="1"/>
    <col min="8962" max="8965" width="10" style="53" bestFit="1" customWidth="1"/>
    <col min="8966" max="8968" width="10" style="53" customWidth="1"/>
    <col min="8969" max="8969" width="11.28515625" style="53" bestFit="1" customWidth="1"/>
    <col min="8970" max="8970" width="11.7109375" style="53" customWidth="1"/>
    <col min="8971" max="9212" width="9.140625" style="53"/>
    <col min="9213" max="9213" width="4.5703125" style="53" bestFit="1" customWidth="1"/>
    <col min="9214" max="9214" width="16.85546875" style="53" customWidth="1"/>
    <col min="9215" max="9215" width="10" style="53" bestFit="1" customWidth="1"/>
    <col min="9216" max="9216" width="5.85546875" style="53" customWidth="1"/>
    <col min="9217" max="9217" width="8.7109375" style="53" bestFit="1" customWidth="1"/>
    <col min="9218" max="9221" width="10" style="53" bestFit="1" customWidth="1"/>
    <col min="9222" max="9224" width="10" style="53" customWidth="1"/>
    <col min="9225" max="9225" width="11.28515625" style="53" bestFit="1" customWidth="1"/>
    <col min="9226" max="9226" width="11.7109375" style="53" customWidth="1"/>
    <col min="9227" max="9468" width="9.140625" style="53"/>
    <col min="9469" max="9469" width="4.5703125" style="53" bestFit="1" customWidth="1"/>
    <col min="9470" max="9470" width="16.85546875" style="53" customWidth="1"/>
    <col min="9471" max="9471" width="10" style="53" bestFit="1" customWidth="1"/>
    <col min="9472" max="9472" width="5.85546875" style="53" customWidth="1"/>
    <col min="9473" max="9473" width="8.7109375" style="53" bestFit="1" customWidth="1"/>
    <col min="9474" max="9477" width="10" style="53" bestFit="1" customWidth="1"/>
    <col min="9478" max="9480" width="10" style="53" customWidth="1"/>
    <col min="9481" max="9481" width="11.28515625" style="53" bestFit="1" customWidth="1"/>
    <col min="9482" max="9482" width="11.7109375" style="53" customWidth="1"/>
    <col min="9483" max="9724" width="9.140625" style="53"/>
    <col min="9725" max="9725" width="4.5703125" style="53" bestFit="1" customWidth="1"/>
    <col min="9726" max="9726" width="16.85546875" style="53" customWidth="1"/>
    <col min="9727" max="9727" width="10" style="53" bestFit="1" customWidth="1"/>
    <col min="9728" max="9728" width="5.85546875" style="53" customWidth="1"/>
    <col min="9729" max="9729" width="8.7109375" style="53" bestFit="1" customWidth="1"/>
    <col min="9730" max="9733" width="10" style="53" bestFit="1" customWidth="1"/>
    <col min="9734" max="9736" width="10" style="53" customWidth="1"/>
    <col min="9737" max="9737" width="11.28515625" style="53" bestFit="1" customWidth="1"/>
    <col min="9738" max="9738" width="11.7109375" style="53" customWidth="1"/>
    <col min="9739" max="9980" width="9.140625" style="53"/>
    <col min="9981" max="9981" width="4.5703125" style="53" bestFit="1" customWidth="1"/>
    <col min="9982" max="9982" width="16.85546875" style="53" customWidth="1"/>
    <col min="9983" max="9983" width="10" style="53" bestFit="1" customWidth="1"/>
    <col min="9984" max="9984" width="5.85546875" style="53" customWidth="1"/>
    <col min="9985" max="9985" width="8.7109375" style="53" bestFit="1" customWidth="1"/>
    <col min="9986" max="9989" width="10" style="53" bestFit="1" customWidth="1"/>
    <col min="9990" max="9992" width="10" style="53" customWidth="1"/>
    <col min="9993" max="9993" width="11.28515625" style="53" bestFit="1" customWidth="1"/>
    <col min="9994" max="9994" width="11.7109375" style="53" customWidth="1"/>
    <col min="9995" max="10236" width="9.140625" style="53"/>
    <col min="10237" max="10237" width="4.5703125" style="53" bestFit="1" customWidth="1"/>
    <col min="10238" max="10238" width="16.85546875" style="53" customWidth="1"/>
    <col min="10239" max="10239" width="10" style="53" bestFit="1" customWidth="1"/>
    <col min="10240" max="10240" width="5.85546875" style="53" customWidth="1"/>
    <col min="10241" max="10241" width="8.7109375" style="53" bestFit="1" customWidth="1"/>
    <col min="10242" max="10245" width="10" style="53" bestFit="1" customWidth="1"/>
    <col min="10246" max="10248" width="10" style="53" customWidth="1"/>
    <col min="10249" max="10249" width="11.28515625" style="53" bestFit="1" customWidth="1"/>
    <col min="10250" max="10250" width="11.7109375" style="53" customWidth="1"/>
    <col min="10251" max="10492" width="9.140625" style="53"/>
    <col min="10493" max="10493" width="4.5703125" style="53" bestFit="1" customWidth="1"/>
    <col min="10494" max="10494" width="16.85546875" style="53" customWidth="1"/>
    <col min="10495" max="10495" width="10" style="53" bestFit="1" customWidth="1"/>
    <col min="10496" max="10496" width="5.85546875" style="53" customWidth="1"/>
    <col min="10497" max="10497" width="8.7109375" style="53" bestFit="1" customWidth="1"/>
    <col min="10498" max="10501" width="10" style="53" bestFit="1" customWidth="1"/>
    <col min="10502" max="10504" width="10" style="53" customWidth="1"/>
    <col min="10505" max="10505" width="11.28515625" style="53" bestFit="1" customWidth="1"/>
    <col min="10506" max="10506" width="11.7109375" style="53" customWidth="1"/>
    <col min="10507" max="10748" width="9.140625" style="53"/>
    <col min="10749" max="10749" width="4.5703125" style="53" bestFit="1" customWidth="1"/>
    <col min="10750" max="10750" width="16.85546875" style="53" customWidth="1"/>
    <col min="10751" max="10751" width="10" style="53" bestFit="1" customWidth="1"/>
    <col min="10752" max="10752" width="5.85546875" style="53" customWidth="1"/>
    <col min="10753" max="10753" width="8.7109375" style="53" bestFit="1" customWidth="1"/>
    <col min="10754" max="10757" width="10" style="53" bestFit="1" customWidth="1"/>
    <col min="10758" max="10760" width="10" style="53" customWidth="1"/>
    <col min="10761" max="10761" width="11.28515625" style="53" bestFit="1" customWidth="1"/>
    <col min="10762" max="10762" width="11.7109375" style="53" customWidth="1"/>
    <col min="10763" max="11004" width="9.140625" style="53"/>
    <col min="11005" max="11005" width="4.5703125" style="53" bestFit="1" customWidth="1"/>
    <col min="11006" max="11006" width="16.85546875" style="53" customWidth="1"/>
    <col min="11007" max="11007" width="10" style="53" bestFit="1" customWidth="1"/>
    <col min="11008" max="11008" width="5.85546875" style="53" customWidth="1"/>
    <col min="11009" max="11009" width="8.7109375" style="53" bestFit="1" customWidth="1"/>
    <col min="11010" max="11013" width="10" style="53" bestFit="1" customWidth="1"/>
    <col min="11014" max="11016" width="10" style="53" customWidth="1"/>
    <col min="11017" max="11017" width="11.28515625" style="53" bestFit="1" customWidth="1"/>
    <col min="11018" max="11018" width="11.7109375" style="53" customWidth="1"/>
    <col min="11019" max="11260" width="9.140625" style="53"/>
    <col min="11261" max="11261" width="4.5703125" style="53" bestFit="1" customWidth="1"/>
    <col min="11262" max="11262" width="16.85546875" style="53" customWidth="1"/>
    <col min="11263" max="11263" width="10" style="53" bestFit="1" customWidth="1"/>
    <col min="11264" max="11264" width="5.85546875" style="53" customWidth="1"/>
    <col min="11265" max="11265" width="8.7109375" style="53" bestFit="1" customWidth="1"/>
    <col min="11266" max="11269" width="10" style="53" bestFit="1" customWidth="1"/>
    <col min="11270" max="11272" width="10" style="53" customWidth="1"/>
    <col min="11273" max="11273" width="11.28515625" style="53" bestFit="1" customWidth="1"/>
    <col min="11274" max="11274" width="11.7109375" style="53" customWidth="1"/>
    <col min="11275" max="11516" width="9.140625" style="53"/>
    <col min="11517" max="11517" width="4.5703125" style="53" bestFit="1" customWidth="1"/>
    <col min="11518" max="11518" width="16.85546875" style="53" customWidth="1"/>
    <col min="11519" max="11519" width="10" style="53" bestFit="1" customWidth="1"/>
    <col min="11520" max="11520" width="5.85546875" style="53" customWidth="1"/>
    <col min="11521" max="11521" width="8.7109375" style="53" bestFit="1" customWidth="1"/>
    <col min="11522" max="11525" width="10" style="53" bestFit="1" customWidth="1"/>
    <col min="11526" max="11528" width="10" style="53" customWidth="1"/>
    <col min="11529" max="11529" width="11.28515625" style="53" bestFit="1" customWidth="1"/>
    <col min="11530" max="11530" width="11.7109375" style="53" customWidth="1"/>
    <col min="11531" max="11772" width="9.140625" style="53"/>
    <col min="11773" max="11773" width="4.5703125" style="53" bestFit="1" customWidth="1"/>
    <col min="11774" max="11774" width="16.85546875" style="53" customWidth="1"/>
    <col min="11775" max="11775" width="10" style="53" bestFit="1" customWidth="1"/>
    <col min="11776" max="11776" width="5.85546875" style="53" customWidth="1"/>
    <col min="11777" max="11777" width="8.7109375" style="53" bestFit="1" customWidth="1"/>
    <col min="11778" max="11781" width="10" style="53" bestFit="1" customWidth="1"/>
    <col min="11782" max="11784" width="10" style="53" customWidth="1"/>
    <col min="11785" max="11785" width="11.28515625" style="53" bestFit="1" customWidth="1"/>
    <col min="11786" max="11786" width="11.7109375" style="53" customWidth="1"/>
    <col min="11787" max="12028" width="9.140625" style="53"/>
    <col min="12029" max="12029" width="4.5703125" style="53" bestFit="1" customWidth="1"/>
    <col min="12030" max="12030" width="16.85546875" style="53" customWidth="1"/>
    <col min="12031" max="12031" width="10" style="53" bestFit="1" customWidth="1"/>
    <col min="12032" max="12032" width="5.85546875" style="53" customWidth="1"/>
    <col min="12033" max="12033" width="8.7109375" style="53" bestFit="1" customWidth="1"/>
    <col min="12034" max="12037" width="10" style="53" bestFit="1" customWidth="1"/>
    <col min="12038" max="12040" width="10" style="53" customWidth="1"/>
    <col min="12041" max="12041" width="11.28515625" style="53" bestFit="1" customWidth="1"/>
    <col min="12042" max="12042" width="11.7109375" style="53" customWidth="1"/>
    <col min="12043" max="12284" width="9.140625" style="53"/>
    <col min="12285" max="12285" width="4.5703125" style="53" bestFit="1" customWidth="1"/>
    <col min="12286" max="12286" width="16.85546875" style="53" customWidth="1"/>
    <col min="12287" max="12287" width="10" style="53" bestFit="1" customWidth="1"/>
    <col min="12288" max="12288" width="5.85546875" style="53" customWidth="1"/>
    <col min="12289" max="12289" width="8.7109375" style="53" bestFit="1" customWidth="1"/>
    <col min="12290" max="12293" width="10" style="53" bestFit="1" customWidth="1"/>
    <col min="12294" max="12296" width="10" style="53" customWidth="1"/>
    <col min="12297" max="12297" width="11.28515625" style="53" bestFit="1" customWidth="1"/>
    <col min="12298" max="12298" width="11.7109375" style="53" customWidth="1"/>
    <col min="12299" max="12540" width="9.140625" style="53"/>
    <col min="12541" max="12541" width="4.5703125" style="53" bestFit="1" customWidth="1"/>
    <col min="12542" max="12542" width="16.85546875" style="53" customWidth="1"/>
    <col min="12543" max="12543" width="10" style="53" bestFit="1" customWidth="1"/>
    <col min="12544" max="12544" width="5.85546875" style="53" customWidth="1"/>
    <col min="12545" max="12545" width="8.7109375" style="53" bestFit="1" customWidth="1"/>
    <col min="12546" max="12549" width="10" style="53" bestFit="1" customWidth="1"/>
    <col min="12550" max="12552" width="10" style="53" customWidth="1"/>
    <col min="12553" max="12553" width="11.28515625" style="53" bestFit="1" customWidth="1"/>
    <col min="12554" max="12554" width="11.7109375" style="53" customWidth="1"/>
    <col min="12555" max="12796" width="9.140625" style="53"/>
    <col min="12797" max="12797" width="4.5703125" style="53" bestFit="1" customWidth="1"/>
    <col min="12798" max="12798" width="16.85546875" style="53" customWidth="1"/>
    <col min="12799" max="12799" width="10" style="53" bestFit="1" customWidth="1"/>
    <col min="12800" max="12800" width="5.85546875" style="53" customWidth="1"/>
    <col min="12801" max="12801" width="8.7109375" style="53" bestFit="1" customWidth="1"/>
    <col min="12802" max="12805" width="10" style="53" bestFit="1" customWidth="1"/>
    <col min="12806" max="12808" width="10" style="53" customWidth="1"/>
    <col min="12809" max="12809" width="11.28515625" style="53" bestFit="1" customWidth="1"/>
    <col min="12810" max="12810" width="11.7109375" style="53" customWidth="1"/>
    <col min="12811" max="13052" width="9.140625" style="53"/>
    <col min="13053" max="13053" width="4.5703125" style="53" bestFit="1" customWidth="1"/>
    <col min="13054" max="13054" width="16.85546875" style="53" customWidth="1"/>
    <col min="13055" max="13055" width="10" style="53" bestFit="1" customWidth="1"/>
    <col min="13056" max="13056" width="5.85546875" style="53" customWidth="1"/>
    <col min="13057" max="13057" width="8.7109375" style="53" bestFit="1" customWidth="1"/>
    <col min="13058" max="13061" width="10" style="53" bestFit="1" customWidth="1"/>
    <col min="13062" max="13064" width="10" style="53" customWidth="1"/>
    <col min="13065" max="13065" width="11.28515625" style="53" bestFit="1" customWidth="1"/>
    <col min="13066" max="13066" width="11.7109375" style="53" customWidth="1"/>
    <col min="13067" max="13308" width="9.140625" style="53"/>
    <col min="13309" max="13309" width="4.5703125" style="53" bestFit="1" customWidth="1"/>
    <col min="13310" max="13310" width="16.85546875" style="53" customWidth="1"/>
    <col min="13311" max="13311" width="10" style="53" bestFit="1" customWidth="1"/>
    <col min="13312" max="13312" width="5.85546875" style="53" customWidth="1"/>
    <col min="13313" max="13313" width="8.7109375" style="53" bestFit="1" customWidth="1"/>
    <col min="13314" max="13317" width="10" style="53" bestFit="1" customWidth="1"/>
    <col min="13318" max="13320" width="10" style="53" customWidth="1"/>
    <col min="13321" max="13321" width="11.28515625" style="53" bestFit="1" customWidth="1"/>
    <col min="13322" max="13322" width="11.7109375" style="53" customWidth="1"/>
    <col min="13323" max="13564" width="9.140625" style="53"/>
    <col min="13565" max="13565" width="4.5703125" style="53" bestFit="1" customWidth="1"/>
    <col min="13566" max="13566" width="16.85546875" style="53" customWidth="1"/>
    <col min="13567" max="13567" width="10" style="53" bestFit="1" customWidth="1"/>
    <col min="13568" max="13568" width="5.85546875" style="53" customWidth="1"/>
    <col min="13569" max="13569" width="8.7109375" style="53" bestFit="1" customWidth="1"/>
    <col min="13570" max="13573" width="10" style="53" bestFit="1" customWidth="1"/>
    <col min="13574" max="13576" width="10" style="53" customWidth="1"/>
    <col min="13577" max="13577" width="11.28515625" style="53" bestFit="1" customWidth="1"/>
    <col min="13578" max="13578" width="11.7109375" style="53" customWidth="1"/>
    <col min="13579" max="13820" width="9.140625" style="53"/>
    <col min="13821" max="13821" width="4.5703125" style="53" bestFit="1" customWidth="1"/>
    <col min="13822" max="13822" width="16.85546875" style="53" customWidth="1"/>
    <col min="13823" max="13823" width="10" style="53" bestFit="1" customWidth="1"/>
    <col min="13824" max="13824" width="5.85546875" style="53" customWidth="1"/>
    <col min="13825" max="13825" width="8.7109375" style="53" bestFit="1" customWidth="1"/>
    <col min="13826" max="13829" width="10" style="53" bestFit="1" customWidth="1"/>
    <col min="13830" max="13832" width="10" style="53" customWidth="1"/>
    <col min="13833" max="13833" width="11.28515625" style="53" bestFit="1" customWidth="1"/>
    <col min="13834" max="13834" width="11.7109375" style="53" customWidth="1"/>
    <col min="13835" max="14076" width="9.140625" style="53"/>
    <col min="14077" max="14077" width="4.5703125" style="53" bestFit="1" customWidth="1"/>
    <col min="14078" max="14078" width="16.85546875" style="53" customWidth="1"/>
    <col min="14079" max="14079" width="10" style="53" bestFit="1" customWidth="1"/>
    <col min="14080" max="14080" width="5.85546875" style="53" customWidth="1"/>
    <col min="14081" max="14081" width="8.7109375" style="53" bestFit="1" customWidth="1"/>
    <col min="14082" max="14085" width="10" style="53" bestFit="1" customWidth="1"/>
    <col min="14086" max="14088" width="10" style="53" customWidth="1"/>
    <col min="14089" max="14089" width="11.28515625" style="53" bestFit="1" customWidth="1"/>
    <col min="14090" max="14090" width="11.7109375" style="53" customWidth="1"/>
    <col min="14091" max="14332" width="9.140625" style="53"/>
    <col min="14333" max="14333" width="4.5703125" style="53" bestFit="1" customWidth="1"/>
    <col min="14334" max="14334" width="16.85546875" style="53" customWidth="1"/>
    <col min="14335" max="14335" width="10" style="53" bestFit="1" customWidth="1"/>
    <col min="14336" max="14336" width="5.85546875" style="53" customWidth="1"/>
    <col min="14337" max="14337" width="8.7109375" style="53" bestFit="1" customWidth="1"/>
    <col min="14338" max="14341" width="10" style="53" bestFit="1" customWidth="1"/>
    <col min="14342" max="14344" width="10" style="53" customWidth="1"/>
    <col min="14345" max="14345" width="11.28515625" style="53" bestFit="1" customWidth="1"/>
    <col min="14346" max="14346" width="11.7109375" style="53" customWidth="1"/>
    <col min="14347" max="14588" width="9.140625" style="53"/>
    <col min="14589" max="14589" width="4.5703125" style="53" bestFit="1" customWidth="1"/>
    <col min="14590" max="14590" width="16.85546875" style="53" customWidth="1"/>
    <col min="14591" max="14591" width="10" style="53" bestFit="1" customWidth="1"/>
    <col min="14592" max="14592" width="5.85546875" style="53" customWidth="1"/>
    <col min="14593" max="14593" width="8.7109375" style="53" bestFit="1" customWidth="1"/>
    <col min="14594" max="14597" width="10" style="53" bestFit="1" customWidth="1"/>
    <col min="14598" max="14600" width="10" style="53" customWidth="1"/>
    <col min="14601" max="14601" width="11.28515625" style="53" bestFit="1" customWidth="1"/>
    <col min="14602" max="14602" width="11.7109375" style="53" customWidth="1"/>
    <col min="14603" max="14844" width="9.140625" style="53"/>
    <col min="14845" max="14845" width="4.5703125" style="53" bestFit="1" customWidth="1"/>
    <col min="14846" max="14846" width="16.85546875" style="53" customWidth="1"/>
    <col min="14847" max="14847" width="10" style="53" bestFit="1" customWidth="1"/>
    <col min="14848" max="14848" width="5.85546875" style="53" customWidth="1"/>
    <col min="14849" max="14849" width="8.7109375" style="53" bestFit="1" customWidth="1"/>
    <col min="14850" max="14853" width="10" style="53" bestFit="1" customWidth="1"/>
    <col min="14854" max="14856" width="10" style="53" customWidth="1"/>
    <col min="14857" max="14857" width="11.28515625" style="53" bestFit="1" customWidth="1"/>
    <col min="14858" max="14858" width="11.7109375" style="53" customWidth="1"/>
    <col min="14859" max="15100" width="9.140625" style="53"/>
    <col min="15101" max="15101" width="4.5703125" style="53" bestFit="1" customWidth="1"/>
    <col min="15102" max="15102" width="16.85546875" style="53" customWidth="1"/>
    <col min="15103" max="15103" width="10" style="53" bestFit="1" customWidth="1"/>
    <col min="15104" max="15104" width="5.85546875" style="53" customWidth="1"/>
    <col min="15105" max="15105" width="8.7109375" style="53" bestFit="1" customWidth="1"/>
    <col min="15106" max="15109" width="10" style="53" bestFit="1" customWidth="1"/>
    <col min="15110" max="15112" width="10" style="53" customWidth="1"/>
    <col min="15113" max="15113" width="11.28515625" style="53" bestFit="1" customWidth="1"/>
    <col min="15114" max="15114" width="11.7109375" style="53" customWidth="1"/>
    <col min="15115" max="15356" width="9.140625" style="53"/>
    <col min="15357" max="15357" width="4.5703125" style="53" bestFit="1" customWidth="1"/>
    <col min="15358" max="15358" width="16.85546875" style="53" customWidth="1"/>
    <col min="15359" max="15359" width="10" style="53" bestFit="1" customWidth="1"/>
    <col min="15360" max="15360" width="5.85546875" style="53" customWidth="1"/>
    <col min="15361" max="15361" width="8.7109375" style="53" bestFit="1" customWidth="1"/>
    <col min="15362" max="15365" width="10" style="53" bestFit="1" customWidth="1"/>
    <col min="15366" max="15368" width="10" style="53" customWidth="1"/>
    <col min="15369" max="15369" width="11.28515625" style="53" bestFit="1" customWidth="1"/>
    <col min="15370" max="15370" width="11.7109375" style="53" customWidth="1"/>
    <col min="15371" max="15612" width="9.140625" style="53"/>
    <col min="15613" max="15613" width="4.5703125" style="53" bestFit="1" customWidth="1"/>
    <col min="15614" max="15614" width="16.85546875" style="53" customWidth="1"/>
    <col min="15615" max="15615" width="10" style="53" bestFit="1" customWidth="1"/>
    <col min="15616" max="15616" width="5.85546875" style="53" customWidth="1"/>
    <col min="15617" max="15617" width="8.7109375" style="53" bestFit="1" customWidth="1"/>
    <col min="15618" max="15621" width="10" style="53" bestFit="1" customWidth="1"/>
    <col min="15622" max="15624" width="10" style="53" customWidth="1"/>
    <col min="15625" max="15625" width="11.28515625" style="53" bestFit="1" customWidth="1"/>
    <col min="15626" max="15626" width="11.7109375" style="53" customWidth="1"/>
    <col min="15627" max="15868" width="9.140625" style="53"/>
    <col min="15869" max="15869" width="4.5703125" style="53" bestFit="1" customWidth="1"/>
    <col min="15870" max="15870" width="16.85546875" style="53" customWidth="1"/>
    <col min="15871" max="15871" width="10" style="53" bestFit="1" customWidth="1"/>
    <col min="15872" max="15872" width="5.85546875" style="53" customWidth="1"/>
    <col min="15873" max="15873" width="8.7109375" style="53" bestFit="1" customWidth="1"/>
    <col min="15874" max="15877" width="10" style="53" bestFit="1" customWidth="1"/>
    <col min="15878" max="15880" width="10" style="53" customWidth="1"/>
    <col min="15881" max="15881" width="11.28515625" style="53" bestFit="1" customWidth="1"/>
    <col min="15882" max="15882" width="11.7109375" style="53" customWidth="1"/>
    <col min="15883" max="16124" width="9.140625" style="53"/>
    <col min="16125" max="16125" width="4.5703125" style="53" bestFit="1" customWidth="1"/>
    <col min="16126" max="16126" width="16.85546875" style="53" customWidth="1"/>
    <col min="16127" max="16127" width="10" style="53" bestFit="1" customWidth="1"/>
    <col min="16128" max="16128" width="5.85546875" style="53" customWidth="1"/>
    <col min="16129" max="16129" width="8.7109375" style="53" bestFit="1" customWidth="1"/>
    <col min="16130" max="16133" width="10" style="53" bestFit="1" customWidth="1"/>
    <col min="16134" max="16136" width="10" style="53" customWidth="1"/>
    <col min="16137" max="16137" width="11.28515625" style="53" bestFit="1" customWidth="1"/>
    <col min="16138" max="16138" width="11.7109375" style="53" customWidth="1"/>
    <col min="16139" max="16384" width="9.140625" style="53"/>
  </cols>
  <sheetData>
    <row r="1" spans="1:9" s="51" customFormat="1" ht="18" customHeight="1">
      <c r="A1" s="108" t="s">
        <v>0</v>
      </c>
      <c r="B1" s="109"/>
      <c r="C1" s="109"/>
      <c r="D1" s="109"/>
      <c r="E1" s="109"/>
      <c r="F1" s="109"/>
      <c r="G1" s="109"/>
      <c r="H1" s="109"/>
      <c r="I1" s="110"/>
    </row>
    <row r="2" spans="1:9" s="51" customFormat="1" ht="15" customHeight="1">
      <c r="A2" s="111" t="s">
        <v>231</v>
      </c>
      <c r="B2" s="112"/>
      <c r="C2" s="112"/>
      <c r="D2" s="112"/>
      <c r="E2" s="112"/>
      <c r="F2" s="112"/>
      <c r="G2" s="112"/>
      <c r="H2" s="112"/>
      <c r="I2" s="113"/>
    </row>
    <row r="3" spans="1:9" s="51" customFormat="1" ht="15" customHeight="1">
      <c r="A3" s="114" t="s">
        <v>13</v>
      </c>
      <c r="B3" s="115"/>
      <c r="C3" s="115"/>
      <c r="D3" s="115"/>
      <c r="E3" s="115"/>
      <c r="F3" s="115"/>
      <c r="G3" s="115"/>
      <c r="H3" s="115"/>
      <c r="I3" s="116"/>
    </row>
    <row r="4" spans="1:9" s="51" customFormat="1" ht="15" customHeight="1">
      <c r="A4" s="117" t="s">
        <v>250</v>
      </c>
      <c r="B4" s="117"/>
      <c r="C4" s="117"/>
      <c r="D4" s="117"/>
      <c r="E4" s="117"/>
      <c r="F4" s="117"/>
      <c r="G4" s="117"/>
      <c r="H4" s="117"/>
      <c r="I4" s="117"/>
    </row>
    <row r="5" spans="1:9" s="51" customFormat="1" ht="15" customHeight="1">
      <c r="A5" s="65" t="s">
        <v>14</v>
      </c>
      <c r="B5" s="107" t="s">
        <v>15</v>
      </c>
      <c r="C5" s="107"/>
      <c r="D5" s="107"/>
      <c r="E5" s="107"/>
      <c r="F5" s="107"/>
      <c r="G5" s="65" t="s">
        <v>245</v>
      </c>
      <c r="H5" s="106">
        <v>44782</v>
      </c>
      <c r="I5" s="106"/>
    </row>
    <row r="6" spans="1:9" s="51" customFormat="1" ht="18.75" customHeight="1">
      <c r="A6" s="66" t="s">
        <v>1</v>
      </c>
      <c r="B6" s="66" t="s">
        <v>232</v>
      </c>
      <c r="C6" s="66" t="s">
        <v>233</v>
      </c>
      <c r="D6" s="66" t="s">
        <v>234</v>
      </c>
      <c r="E6" s="66" t="s">
        <v>235</v>
      </c>
      <c r="F6" s="66" t="s">
        <v>236</v>
      </c>
      <c r="G6" s="66" t="s">
        <v>237</v>
      </c>
      <c r="H6" s="66" t="s">
        <v>238</v>
      </c>
      <c r="I6" s="66" t="s">
        <v>239</v>
      </c>
    </row>
    <row r="7" spans="1:9" s="51" customFormat="1" ht="11.25">
      <c r="A7" s="101">
        <v>1</v>
      </c>
      <c r="B7" s="100" t="s">
        <v>5</v>
      </c>
      <c r="C7" s="67" t="s">
        <v>103</v>
      </c>
      <c r="D7" s="68" t="s">
        <v>240</v>
      </c>
      <c r="E7" s="69"/>
      <c r="F7" s="70"/>
      <c r="G7" s="69"/>
      <c r="H7" s="69"/>
      <c r="I7" s="71"/>
    </row>
    <row r="8" spans="1:9" s="51" customFormat="1" ht="11.25">
      <c r="A8" s="101"/>
      <c r="B8" s="100"/>
      <c r="C8" s="72" t="e">
        <f>C9/C$55</f>
        <v>#DIV/0!</v>
      </c>
      <c r="D8" s="68" t="s">
        <v>241</v>
      </c>
      <c r="E8" s="73">
        <v>0.76197069778340754</v>
      </c>
      <c r="F8" s="73"/>
      <c r="G8" s="73">
        <v>0.15868620147772836</v>
      </c>
      <c r="H8" s="73">
        <v>7.9343100738864178E-2</v>
      </c>
      <c r="I8" s="74">
        <f>SUM(E8:H8)</f>
        <v>1</v>
      </c>
    </row>
    <row r="9" spans="1:9" s="51" customFormat="1" ht="11.25">
      <c r="A9" s="101"/>
      <c r="B9" s="100"/>
      <c r="C9" s="75">
        <f>Planilha!H8</f>
        <v>0</v>
      </c>
      <c r="D9" s="68" t="s">
        <v>242</v>
      </c>
      <c r="E9" s="76">
        <f>C9*E8</f>
        <v>0</v>
      </c>
      <c r="F9" s="77"/>
      <c r="G9" s="76">
        <f>C9*G8</f>
        <v>0</v>
      </c>
      <c r="H9" s="76">
        <f>C9*H8</f>
        <v>0</v>
      </c>
      <c r="I9" s="77">
        <f>SUM(E9:H9)</f>
        <v>0</v>
      </c>
    </row>
    <row r="10" spans="1:9" s="51" customFormat="1" ht="11.25">
      <c r="A10" s="101">
        <v>2</v>
      </c>
      <c r="B10" s="100" t="s">
        <v>20</v>
      </c>
      <c r="C10" s="67" t="s">
        <v>103</v>
      </c>
      <c r="D10" s="68" t="s">
        <v>240</v>
      </c>
      <c r="E10" s="69"/>
      <c r="F10" s="69"/>
      <c r="G10" s="69"/>
      <c r="H10" s="69"/>
      <c r="I10" s="71"/>
    </row>
    <row r="11" spans="1:9" s="51" customFormat="1" ht="11.25">
      <c r="A11" s="101"/>
      <c r="B11" s="100"/>
      <c r="C11" s="72" t="e">
        <f>C12/C$55</f>
        <v>#DIV/0!</v>
      </c>
      <c r="D11" s="68" t="s">
        <v>241</v>
      </c>
      <c r="E11" s="73">
        <v>0.74837503828443819</v>
      </c>
      <c r="F11" s="73">
        <v>8.3874987238520562E-2</v>
      </c>
      <c r="G11" s="73">
        <v>8.3874987238520562E-2</v>
      </c>
      <c r="H11" s="73">
        <v>8.3874987238520562E-2</v>
      </c>
      <c r="I11" s="74">
        <f>SUM(E11:H11)</f>
        <v>1</v>
      </c>
    </row>
    <row r="12" spans="1:9" s="51" customFormat="1" ht="11.25">
      <c r="A12" s="101"/>
      <c r="B12" s="100"/>
      <c r="C12" s="75">
        <f>Planilha!H13</f>
        <v>0</v>
      </c>
      <c r="D12" s="68" t="s">
        <v>242</v>
      </c>
      <c r="E12" s="76">
        <f>C12*E11</f>
        <v>0</v>
      </c>
      <c r="F12" s="76">
        <f>C12*F11</f>
        <v>0</v>
      </c>
      <c r="G12" s="76">
        <f>C12*G11</f>
        <v>0</v>
      </c>
      <c r="H12" s="76">
        <f>C12*H11</f>
        <v>0</v>
      </c>
      <c r="I12" s="77">
        <f>SUM(E12:H12)</f>
        <v>0</v>
      </c>
    </row>
    <row r="13" spans="1:9" s="51" customFormat="1" ht="11.25">
      <c r="A13" s="101">
        <v>3</v>
      </c>
      <c r="B13" s="100" t="s">
        <v>23</v>
      </c>
      <c r="C13" s="67" t="s">
        <v>103</v>
      </c>
      <c r="D13" s="68" t="s">
        <v>240</v>
      </c>
      <c r="E13" s="78"/>
      <c r="F13" s="78"/>
      <c r="G13" s="79"/>
      <c r="H13" s="79"/>
      <c r="I13" s="71"/>
    </row>
    <row r="14" spans="1:9" s="51" customFormat="1" ht="11.25">
      <c r="A14" s="101"/>
      <c r="B14" s="100"/>
      <c r="C14" s="72" t="e">
        <f>C15/C$55</f>
        <v>#DIV/0!</v>
      </c>
      <c r="D14" s="68" t="s">
        <v>241</v>
      </c>
      <c r="E14" s="73">
        <v>0.15</v>
      </c>
      <c r="F14" s="73">
        <v>0.18749999999999997</v>
      </c>
      <c r="G14" s="73">
        <v>0.33750000000000002</v>
      </c>
      <c r="H14" s="73">
        <v>0.32500000000000001</v>
      </c>
      <c r="I14" s="74">
        <f>SUM(E14:H14)</f>
        <v>1</v>
      </c>
    </row>
    <row r="15" spans="1:9" s="51" customFormat="1" ht="11.25">
      <c r="A15" s="101"/>
      <c r="B15" s="100"/>
      <c r="C15" s="75">
        <f>Planilha!H16</f>
        <v>0</v>
      </c>
      <c r="D15" s="68" t="s">
        <v>242</v>
      </c>
      <c r="E15" s="76">
        <f>C15*E14</f>
        <v>0</v>
      </c>
      <c r="F15" s="76">
        <f>C15*F14</f>
        <v>0</v>
      </c>
      <c r="G15" s="76">
        <f>C15*G14</f>
        <v>0</v>
      </c>
      <c r="H15" s="76">
        <f>C15*H14</f>
        <v>0</v>
      </c>
      <c r="I15" s="77">
        <f>SUM(E15:H15)</f>
        <v>0</v>
      </c>
    </row>
    <row r="16" spans="1:9" s="51" customFormat="1" ht="12.75" customHeight="1">
      <c r="A16" s="101">
        <v>4</v>
      </c>
      <c r="B16" s="100" t="s">
        <v>12</v>
      </c>
      <c r="C16" s="67" t="s">
        <v>103</v>
      </c>
      <c r="D16" s="68" t="s">
        <v>240</v>
      </c>
      <c r="E16" s="79"/>
      <c r="F16" s="70"/>
      <c r="G16" s="70"/>
      <c r="H16" s="70"/>
      <c r="I16" s="71"/>
    </row>
    <row r="17" spans="1:9" s="51" customFormat="1" ht="11.25">
      <c r="A17" s="101"/>
      <c r="B17" s="100"/>
      <c r="C17" s="72" t="e">
        <f>C18/C$55</f>
        <v>#DIV/0!</v>
      </c>
      <c r="D17" s="68" t="s">
        <v>241</v>
      </c>
      <c r="E17" s="73">
        <v>1</v>
      </c>
      <c r="F17" s="73"/>
      <c r="G17" s="73"/>
      <c r="H17" s="73"/>
      <c r="I17" s="74">
        <f>SUM(E17:H17)</f>
        <v>1</v>
      </c>
    </row>
    <row r="18" spans="1:9" s="51" customFormat="1" ht="11.25">
      <c r="A18" s="101"/>
      <c r="B18" s="100"/>
      <c r="C18" s="75">
        <f>Planilha!H18</f>
        <v>0</v>
      </c>
      <c r="D18" s="68" t="s">
        <v>242</v>
      </c>
      <c r="E18" s="77">
        <f>C18*E17</f>
        <v>0</v>
      </c>
      <c r="F18" s="77"/>
      <c r="G18" s="77"/>
      <c r="H18" s="77"/>
      <c r="I18" s="77">
        <f>SUM(E18:H18)</f>
        <v>0</v>
      </c>
    </row>
    <row r="19" spans="1:9" s="51" customFormat="1" ht="11.25">
      <c r="A19" s="101">
        <v>5</v>
      </c>
      <c r="B19" s="100" t="s">
        <v>36</v>
      </c>
      <c r="C19" s="67" t="s">
        <v>103</v>
      </c>
      <c r="D19" s="68" t="s">
        <v>240</v>
      </c>
      <c r="E19" s="79"/>
      <c r="F19" s="70"/>
      <c r="G19" s="70"/>
      <c r="H19" s="70"/>
      <c r="I19" s="71"/>
    </row>
    <row r="20" spans="1:9" s="51" customFormat="1" ht="11.25">
      <c r="A20" s="101"/>
      <c r="B20" s="100"/>
      <c r="C20" s="72" t="e">
        <f>C21/C$55</f>
        <v>#DIV/0!</v>
      </c>
      <c r="D20" s="68" t="s">
        <v>241</v>
      </c>
      <c r="E20" s="73">
        <v>1</v>
      </c>
      <c r="F20" s="73"/>
      <c r="G20" s="73"/>
      <c r="H20" s="73"/>
      <c r="I20" s="74">
        <f>SUM(E20:H20)</f>
        <v>1</v>
      </c>
    </row>
    <row r="21" spans="1:9" s="51" customFormat="1" ht="11.25">
      <c r="A21" s="101"/>
      <c r="B21" s="100"/>
      <c r="C21" s="75">
        <f>Planilha!H31</f>
        <v>0</v>
      </c>
      <c r="D21" s="68" t="s">
        <v>242</v>
      </c>
      <c r="E21" s="77">
        <f>C21*E20</f>
        <v>0</v>
      </c>
      <c r="F21" s="77"/>
      <c r="G21" s="77"/>
      <c r="H21" s="77"/>
      <c r="I21" s="77">
        <f>SUM(E21:H21)</f>
        <v>0</v>
      </c>
    </row>
    <row r="22" spans="1:9" s="51" customFormat="1" ht="11.25">
      <c r="A22" s="101">
        <v>6</v>
      </c>
      <c r="B22" s="100" t="s">
        <v>43</v>
      </c>
      <c r="C22" s="67" t="s">
        <v>103</v>
      </c>
      <c r="D22" s="68" t="s">
        <v>240</v>
      </c>
      <c r="E22" s="70"/>
      <c r="F22" s="69"/>
      <c r="G22" s="70"/>
      <c r="H22" s="70"/>
      <c r="I22" s="71"/>
    </row>
    <row r="23" spans="1:9" s="51" customFormat="1" ht="11.25">
      <c r="A23" s="101"/>
      <c r="B23" s="100"/>
      <c r="C23" s="72" t="e">
        <f>C24/C$55</f>
        <v>#DIV/0!</v>
      </c>
      <c r="D23" s="68" t="s">
        <v>241</v>
      </c>
      <c r="E23" s="73"/>
      <c r="F23" s="73">
        <v>1</v>
      </c>
      <c r="G23" s="73"/>
      <c r="H23" s="73"/>
      <c r="I23" s="74">
        <f>SUM(E23:H23)</f>
        <v>1</v>
      </c>
    </row>
    <row r="24" spans="1:9" s="51" customFormat="1" ht="11.25">
      <c r="A24" s="101"/>
      <c r="B24" s="100"/>
      <c r="C24" s="80">
        <f>Planilha!H38</f>
        <v>0</v>
      </c>
      <c r="D24" s="68" t="s">
        <v>242</v>
      </c>
      <c r="E24" s="77"/>
      <c r="F24" s="76">
        <f>C24*F23</f>
        <v>0</v>
      </c>
      <c r="G24" s="77"/>
      <c r="H24" s="76"/>
      <c r="I24" s="77">
        <f>SUM(E24:H24)</f>
        <v>0</v>
      </c>
    </row>
    <row r="25" spans="1:9" s="51" customFormat="1" ht="11.25">
      <c r="A25" s="101">
        <v>7</v>
      </c>
      <c r="B25" s="100" t="s">
        <v>49</v>
      </c>
      <c r="C25" s="80"/>
      <c r="D25" s="68" t="s">
        <v>240</v>
      </c>
      <c r="E25" s="77"/>
      <c r="F25" s="69"/>
      <c r="G25" s="77"/>
      <c r="H25" s="76"/>
      <c r="I25" s="71"/>
    </row>
    <row r="26" spans="1:9" s="51" customFormat="1" ht="11.25">
      <c r="A26" s="101"/>
      <c r="B26" s="100"/>
      <c r="C26" s="72" t="e">
        <f>C27/C$55</f>
        <v>#DIV/0!</v>
      </c>
      <c r="D26" s="68" t="s">
        <v>241</v>
      </c>
      <c r="E26" s="77"/>
      <c r="F26" s="73">
        <v>1</v>
      </c>
      <c r="G26" s="77"/>
      <c r="H26" s="76"/>
      <c r="I26" s="74">
        <f>SUM(E26:H26)</f>
        <v>1</v>
      </c>
    </row>
    <row r="27" spans="1:9" s="51" customFormat="1" ht="11.25">
      <c r="A27" s="101"/>
      <c r="B27" s="100"/>
      <c r="C27" s="80">
        <f>Planilha!H45</f>
        <v>0</v>
      </c>
      <c r="D27" s="68" t="s">
        <v>242</v>
      </c>
      <c r="E27" s="77"/>
      <c r="F27" s="76">
        <f>C27*F26</f>
        <v>0</v>
      </c>
      <c r="G27" s="77"/>
      <c r="H27" s="76"/>
      <c r="I27" s="77">
        <f>SUM(E27:H27)</f>
        <v>0</v>
      </c>
    </row>
    <row r="28" spans="1:9" s="51" customFormat="1" ht="11.25">
      <c r="A28" s="101">
        <v>8</v>
      </c>
      <c r="B28" s="100" t="s">
        <v>53</v>
      </c>
      <c r="C28" s="80"/>
      <c r="D28" s="68" t="s">
        <v>240</v>
      </c>
      <c r="E28" s="77"/>
      <c r="F28" s="77"/>
      <c r="G28" s="69"/>
      <c r="H28" s="76"/>
      <c r="I28" s="71"/>
    </row>
    <row r="29" spans="1:9" s="51" customFormat="1" ht="11.25">
      <c r="A29" s="101"/>
      <c r="B29" s="100"/>
      <c r="C29" s="72" t="e">
        <f>C30/C$55</f>
        <v>#DIV/0!</v>
      </c>
      <c r="D29" s="68" t="s">
        <v>241</v>
      </c>
      <c r="E29" s="77"/>
      <c r="F29" s="77"/>
      <c r="G29" s="73">
        <v>1</v>
      </c>
      <c r="H29" s="76"/>
      <c r="I29" s="74">
        <f>SUM(E29:H29)</f>
        <v>1</v>
      </c>
    </row>
    <row r="30" spans="1:9" s="51" customFormat="1" ht="11.25">
      <c r="A30" s="101"/>
      <c r="B30" s="100"/>
      <c r="C30" s="80">
        <f>Planilha!H49</f>
        <v>0</v>
      </c>
      <c r="D30" s="68" t="s">
        <v>242</v>
      </c>
      <c r="E30" s="77"/>
      <c r="F30" s="77"/>
      <c r="G30" s="76">
        <f>C30*G29</f>
        <v>0</v>
      </c>
      <c r="H30" s="76"/>
      <c r="I30" s="77">
        <f>SUM(E30:H30)</f>
        <v>0</v>
      </c>
    </row>
    <row r="31" spans="1:9" s="51" customFormat="1" ht="11.25">
      <c r="A31" s="101">
        <v>9</v>
      </c>
      <c r="B31" s="100" t="s">
        <v>55</v>
      </c>
      <c r="C31" s="80"/>
      <c r="D31" s="68" t="s">
        <v>240</v>
      </c>
      <c r="E31" s="77"/>
      <c r="F31" s="77"/>
      <c r="G31" s="69"/>
      <c r="H31" s="76"/>
      <c r="I31" s="71"/>
    </row>
    <row r="32" spans="1:9" s="51" customFormat="1" ht="11.25">
      <c r="A32" s="101"/>
      <c r="B32" s="100"/>
      <c r="C32" s="72" t="e">
        <f>C33/C$55</f>
        <v>#DIV/0!</v>
      </c>
      <c r="D32" s="68" t="s">
        <v>241</v>
      </c>
      <c r="E32" s="77"/>
      <c r="F32" s="77"/>
      <c r="G32" s="73">
        <v>1</v>
      </c>
      <c r="H32" s="76"/>
      <c r="I32" s="74">
        <f>SUM(E32:H32)</f>
        <v>1</v>
      </c>
    </row>
    <row r="33" spans="1:9" s="51" customFormat="1" ht="11.25">
      <c r="A33" s="101"/>
      <c r="B33" s="100"/>
      <c r="C33" s="80">
        <f>Planilha!H51</f>
        <v>0</v>
      </c>
      <c r="D33" s="68" t="s">
        <v>242</v>
      </c>
      <c r="E33" s="77"/>
      <c r="F33" s="77"/>
      <c r="G33" s="76">
        <f>C33*G32</f>
        <v>0</v>
      </c>
      <c r="H33" s="76"/>
      <c r="I33" s="77">
        <f>SUM(E33:H33)</f>
        <v>0</v>
      </c>
    </row>
    <row r="34" spans="1:9" s="51" customFormat="1" ht="11.25">
      <c r="A34" s="101">
        <v>10</v>
      </c>
      <c r="B34" s="100" t="s">
        <v>59</v>
      </c>
      <c r="C34" s="80"/>
      <c r="D34" s="68" t="s">
        <v>240</v>
      </c>
      <c r="E34" s="77"/>
      <c r="F34" s="77"/>
      <c r="G34" s="77"/>
      <c r="H34" s="69"/>
      <c r="I34" s="71"/>
    </row>
    <row r="35" spans="1:9" s="51" customFormat="1" ht="11.25">
      <c r="A35" s="101"/>
      <c r="B35" s="100"/>
      <c r="C35" s="72" t="e">
        <f>C36/C$55</f>
        <v>#DIV/0!</v>
      </c>
      <c r="D35" s="68" t="s">
        <v>241</v>
      </c>
      <c r="E35" s="77"/>
      <c r="F35" s="77"/>
      <c r="G35" s="77"/>
      <c r="H35" s="73">
        <v>1</v>
      </c>
      <c r="I35" s="74">
        <f>SUM(E35:H35)</f>
        <v>1</v>
      </c>
    </row>
    <row r="36" spans="1:9" s="51" customFormat="1" ht="11.25">
      <c r="A36" s="101"/>
      <c r="B36" s="100"/>
      <c r="C36" s="80">
        <f>Planilha!H55</f>
        <v>0</v>
      </c>
      <c r="D36" s="68" t="s">
        <v>242</v>
      </c>
      <c r="E36" s="77"/>
      <c r="F36" s="77"/>
      <c r="G36" s="77"/>
      <c r="H36" s="76">
        <f>C36*H35</f>
        <v>0</v>
      </c>
      <c r="I36" s="77">
        <f>SUM(E36:H36)</f>
        <v>0</v>
      </c>
    </row>
    <row r="37" spans="1:9" s="51" customFormat="1" ht="11.25">
      <c r="A37" s="101">
        <v>11</v>
      </c>
      <c r="B37" s="100" t="s">
        <v>61</v>
      </c>
      <c r="C37" s="80"/>
      <c r="D37" s="68" t="s">
        <v>240</v>
      </c>
      <c r="E37" s="77"/>
      <c r="F37" s="77"/>
      <c r="G37" s="77"/>
      <c r="H37" s="69"/>
      <c r="I37" s="71"/>
    </row>
    <row r="38" spans="1:9" s="51" customFormat="1" ht="11.25">
      <c r="A38" s="101"/>
      <c r="B38" s="100"/>
      <c r="C38" s="72" t="e">
        <f>C39/C$55</f>
        <v>#DIV/0!</v>
      </c>
      <c r="D38" s="68" t="s">
        <v>241</v>
      </c>
      <c r="E38" s="77"/>
      <c r="F38" s="77"/>
      <c r="G38" s="77"/>
      <c r="H38" s="73">
        <v>1</v>
      </c>
      <c r="I38" s="74">
        <f>SUM(E38:H38)</f>
        <v>1</v>
      </c>
    </row>
    <row r="39" spans="1:9" s="51" customFormat="1" ht="11.25">
      <c r="A39" s="101"/>
      <c r="B39" s="100"/>
      <c r="C39" s="80">
        <f>Planilha!H57</f>
        <v>0</v>
      </c>
      <c r="D39" s="68" t="s">
        <v>242</v>
      </c>
      <c r="E39" s="77"/>
      <c r="F39" s="77"/>
      <c r="G39" s="77"/>
      <c r="H39" s="76">
        <f>C39*H38</f>
        <v>0</v>
      </c>
      <c r="I39" s="77">
        <f>SUM(E39:H39)</f>
        <v>0</v>
      </c>
    </row>
    <row r="40" spans="1:9" s="51" customFormat="1" ht="11.25">
      <c r="A40" s="101">
        <v>12</v>
      </c>
      <c r="B40" s="100" t="s">
        <v>67</v>
      </c>
      <c r="C40" s="80"/>
      <c r="D40" s="68" t="s">
        <v>240</v>
      </c>
      <c r="E40" s="77"/>
      <c r="F40" s="77"/>
      <c r="G40" s="77"/>
      <c r="H40" s="69"/>
      <c r="I40" s="71"/>
    </row>
    <row r="41" spans="1:9" s="51" customFormat="1" ht="11.25">
      <c r="A41" s="101"/>
      <c r="B41" s="100"/>
      <c r="C41" s="72" t="e">
        <f>C42/C$55</f>
        <v>#DIV/0!</v>
      </c>
      <c r="D41" s="68" t="s">
        <v>241</v>
      </c>
      <c r="E41" s="77"/>
      <c r="F41" s="77"/>
      <c r="G41" s="77"/>
      <c r="H41" s="73">
        <v>1</v>
      </c>
      <c r="I41" s="74">
        <f>SUM(E41:H41)</f>
        <v>1</v>
      </c>
    </row>
    <row r="42" spans="1:9" s="51" customFormat="1" ht="11.25">
      <c r="A42" s="101"/>
      <c r="B42" s="100"/>
      <c r="C42" s="80">
        <f>Planilha!H63</f>
        <v>0</v>
      </c>
      <c r="D42" s="68" t="s">
        <v>242</v>
      </c>
      <c r="E42" s="77"/>
      <c r="F42" s="77"/>
      <c r="G42" s="77"/>
      <c r="H42" s="76">
        <f>C42*H41</f>
        <v>0</v>
      </c>
      <c r="I42" s="77">
        <f>SUM(E42:H42)</f>
        <v>0</v>
      </c>
    </row>
    <row r="43" spans="1:9" s="51" customFormat="1" ht="11.25">
      <c r="A43" s="101">
        <v>13</v>
      </c>
      <c r="B43" s="100" t="s">
        <v>75</v>
      </c>
      <c r="C43" s="80"/>
      <c r="D43" s="68" t="s">
        <v>240</v>
      </c>
      <c r="E43" s="77"/>
      <c r="F43" s="77"/>
      <c r="G43" s="77"/>
      <c r="H43" s="69"/>
      <c r="I43" s="71"/>
    </row>
    <row r="44" spans="1:9" s="51" customFormat="1" ht="11.25">
      <c r="A44" s="101"/>
      <c r="B44" s="100"/>
      <c r="C44" s="72" t="e">
        <f>C45/C$55</f>
        <v>#DIV/0!</v>
      </c>
      <c r="D44" s="68" t="s">
        <v>241</v>
      </c>
      <c r="E44" s="77"/>
      <c r="F44" s="77"/>
      <c r="G44" s="77"/>
      <c r="H44" s="73">
        <v>1</v>
      </c>
      <c r="I44" s="74">
        <f>SUM(E44:H44)</f>
        <v>1</v>
      </c>
    </row>
    <row r="45" spans="1:9" s="51" customFormat="1" ht="11.25">
      <c r="A45" s="101"/>
      <c r="B45" s="100"/>
      <c r="C45" s="80">
        <f>Planilha!H71</f>
        <v>0</v>
      </c>
      <c r="D45" s="68" t="s">
        <v>242</v>
      </c>
      <c r="E45" s="77"/>
      <c r="F45" s="77"/>
      <c r="G45" s="77"/>
      <c r="H45" s="76">
        <f>C45*H44</f>
        <v>0</v>
      </c>
      <c r="I45" s="77">
        <f>SUM(E45:H45)</f>
        <v>0</v>
      </c>
    </row>
    <row r="46" spans="1:9" s="51" customFormat="1" ht="11.25">
      <c r="A46" s="101">
        <v>14</v>
      </c>
      <c r="B46" s="100" t="s">
        <v>77</v>
      </c>
      <c r="C46" s="80"/>
      <c r="D46" s="68" t="s">
        <v>240</v>
      </c>
      <c r="E46" s="77"/>
      <c r="F46" s="77"/>
      <c r="G46" s="77"/>
      <c r="H46" s="69"/>
      <c r="I46" s="71"/>
    </row>
    <row r="47" spans="1:9" s="51" customFormat="1" ht="11.25">
      <c r="A47" s="101"/>
      <c r="B47" s="100"/>
      <c r="C47" s="72" t="e">
        <f>C48/C$55</f>
        <v>#DIV/0!</v>
      </c>
      <c r="D47" s="68" t="s">
        <v>241</v>
      </c>
      <c r="E47" s="77"/>
      <c r="F47" s="77"/>
      <c r="G47" s="77"/>
      <c r="H47" s="73">
        <v>1</v>
      </c>
      <c r="I47" s="74">
        <f>SUM(E47:H47)</f>
        <v>1</v>
      </c>
    </row>
    <row r="48" spans="1:9" s="51" customFormat="1" ht="11.25">
      <c r="A48" s="101"/>
      <c r="B48" s="100"/>
      <c r="C48" s="80">
        <f>Planilha!H73</f>
        <v>0</v>
      </c>
      <c r="D48" s="68" t="s">
        <v>242</v>
      </c>
      <c r="E48" s="77"/>
      <c r="F48" s="77"/>
      <c r="G48" s="77"/>
      <c r="H48" s="76">
        <f>C48*H47</f>
        <v>0</v>
      </c>
      <c r="I48" s="77">
        <f>SUM(E48:H48)</f>
        <v>0</v>
      </c>
    </row>
    <row r="49" spans="1:10" s="51" customFormat="1" ht="11.25">
      <c r="A49" s="101">
        <v>15</v>
      </c>
      <c r="B49" s="100" t="s">
        <v>79</v>
      </c>
      <c r="C49" s="80"/>
      <c r="D49" s="68" t="s">
        <v>240</v>
      </c>
      <c r="E49" s="77"/>
      <c r="F49" s="77"/>
      <c r="G49" s="77"/>
      <c r="H49" s="69"/>
      <c r="I49" s="71"/>
    </row>
    <row r="50" spans="1:10" s="51" customFormat="1" ht="11.25">
      <c r="A50" s="101"/>
      <c r="B50" s="100"/>
      <c r="C50" s="72" t="e">
        <f>C51/C$55</f>
        <v>#DIV/0!</v>
      </c>
      <c r="D50" s="68" t="s">
        <v>241</v>
      </c>
      <c r="E50" s="77"/>
      <c r="F50" s="77"/>
      <c r="G50" s="77"/>
      <c r="H50" s="73">
        <v>1</v>
      </c>
      <c r="I50" s="74">
        <f>SUM(E50:H50)</f>
        <v>1</v>
      </c>
    </row>
    <row r="51" spans="1:10" s="51" customFormat="1" ht="11.25">
      <c r="A51" s="101"/>
      <c r="B51" s="100"/>
      <c r="C51" s="80">
        <f>Planilha!H75</f>
        <v>0</v>
      </c>
      <c r="D51" s="68" t="s">
        <v>242</v>
      </c>
      <c r="E51" s="77"/>
      <c r="F51" s="77"/>
      <c r="G51" s="77"/>
      <c r="H51" s="76">
        <f>C51*H50</f>
        <v>0</v>
      </c>
      <c r="I51" s="77">
        <f>SUM(E51:H51)</f>
        <v>0</v>
      </c>
    </row>
    <row r="52" spans="1:10" s="51" customFormat="1" ht="11.25">
      <c r="A52" s="101">
        <v>16</v>
      </c>
      <c r="B52" s="100" t="s">
        <v>84</v>
      </c>
      <c r="C52" s="80"/>
      <c r="D52" s="68" t="s">
        <v>240</v>
      </c>
      <c r="E52" s="77"/>
      <c r="F52" s="77"/>
      <c r="G52" s="77"/>
      <c r="H52" s="69"/>
      <c r="I52" s="71"/>
    </row>
    <row r="53" spans="1:10" s="51" customFormat="1" ht="11.25">
      <c r="A53" s="101"/>
      <c r="B53" s="100"/>
      <c r="C53" s="72" t="e">
        <f>C54/C$55</f>
        <v>#DIV/0!</v>
      </c>
      <c r="D53" s="68" t="s">
        <v>241</v>
      </c>
      <c r="E53" s="77"/>
      <c r="F53" s="77"/>
      <c r="G53" s="77"/>
      <c r="H53" s="73">
        <v>1</v>
      </c>
      <c r="I53" s="74">
        <f>SUM(E53:H53)</f>
        <v>1</v>
      </c>
    </row>
    <row r="54" spans="1:10" s="51" customFormat="1" ht="11.25">
      <c r="A54" s="101"/>
      <c r="B54" s="100"/>
      <c r="C54" s="80">
        <f>Planilha!H80</f>
        <v>0</v>
      </c>
      <c r="D54" s="68" t="s">
        <v>242</v>
      </c>
      <c r="E54" s="77"/>
      <c r="F54" s="77"/>
      <c r="G54" s="77"/>
      <c r="H54" s="76">
        <f>C54*H53</f>
        <v>0</v>
      </c>
      <c r="I54" s="77">
        <f>SUM(E54:H54)</f>
        <v>0</v>
      </c>
    </row>
    <row r="55" spans="1:10" s="51" customFormat="1" ht="11.25">
      <c r="A55" s="103" t="s">
        <v>248</v>
      </c>
      <c r="B55" s="103"/>
      <c r="C55" s="104">
        <f>C9+C12+C15+C18+C21+C24+C27+C30+C33+C36+C39+C42+C45+C48+C51+C54</f>
        <v>0</v>
      </c>
      <c r="D55" s="104"/>
      <c r="E55" s="81">
        <f>E9+E12+E15+E18+E21+E24+E27+E30+E33+E36+E39+E42+E45+E48+E51+E54</f>
        <v>0</v>
      </c>
      <c r="F55" s="81">
        <f t="shared" ref="F55:H55" si="0">F9+F12+F15+F18+F21+F24+F27+F30+F33+F36+F39+F42+F45+F48+F51+F54</f>
        <v>0</v>
      </c>
      <c r="G55" s="81">
        <f t="shared" si="0"/>
        <v>0</v>
      </c>
      <c r="H55" s="81">
        <f t="shared" si="0"/>
        <v>0</v>
      </c>
      <c r="I55" s="81">
        <f>I9+I12+I15+I18+I21+I24+I27+I30+I33+I36+I39+I42+I45+I48+I51+I54</f>
        <v>0</v>
      </c>
      <c r="J55" s="52"/>
    </row>
    <row r="56" spans="1:10" s="51" customFormat="1" ht="11.25">
      <c r="A56" s="105" t="s">
        <v>243</v>
      </c>
      <c r="B56" s="105"/>
      <c r="C56" s="105"/>
      <c r="D56" s="105"/>
      <c r="E56" s="82" t="e">
        <f>E55/C55</f>
        <v>#DIV/0!</v>
      </c>
      <c r="F56" s="82" t="e">
        <f>F55/C55</f>
        <v>#DIV/0!</v>
      </c>
      <c r="G56" s="82" t="e">
        <f>G55/C55</f>
        <v>#DIV/0!</v>
      </c>
      <c r="H56" s="82" t="e">
        <f>H55/C55</f>
        <v>#DIV/0!</v>
      </c>
      <c r="I56" s="82" t="e">
        <f>SUM(E56:H56)</f>
        <v>#DIV/0!</v>
      </c>
    </row>
    <row r="57" spans="1:10" s="51" customFormat="1" ht="11.25">
      <c r="A57" s="105" t="s">
        <v>246</v>
      </c>
      <c r="B57" s="105"/>
      <c r="C57" s="105"/>
      <c r="D57" s="105"/>
      <c r="E57" s="83">
        <f>E55</f>
        <v>0</v>
      </c>
      <c r="F57" s="83">
        <f>F55</f>
        <v>0</v>
      </c>
      <c r="G57" s="83">
        <f>G55</f>
        <v>0</v>
      </c>
      <c r="H57" s="83">
        <f>H55</f>
        <v>0</v>
      </c>
      <c r="I57" s="83">
        <f>SUM(E57:H57)</f>
        <v>0</v>
      </c>
    </row>
    <row r="58" spans="1:10" s="51" customFormat="1" ht="11.25">
      <c r="A58" s="105" t="s">
        <v>247</v>
      </c>
      <c r="B58" s="105"/>
      <c r="C58" s="105"/>
      <c r="D58" s="105"/>
      <c r="E58" s="83">
        <f>E57</f>
        <v>0</v>
      </c>
      <c r="F58" s="83">
        <f>E58+F57</f>
        <v>0</v>
      </c>
      <c r="G58" s="83">
        <f>F58+G57</f>
        <v>0</v>
      </c>
      <c r="H58" s="83">
        <f>G58+H57</f>
        <v>0</v>
      </c>
      <c r="I58" s="83">
        <f>H58</f>
        <v>0</v>
      </c>
    </row>
    <row r="59" spans="1:10" s="51" customFormat="1" ht="11.25">
      <c r="A59" s="102" t="s">
        <v>244</v>
      </c>
      <c r="B59" s="102"/>
      <c r="C59" s="102"/>
      <c r="D59" s="102"/>
      <c r="E59" s="84" t="e">
        <f>E56</f>
        <v>#DIV/0!</v>
      </c>
      <c r="F59" s="84" t="e">
        <f>E59+F56</f>
        <v>#DIV/0!</v>
      </c>
      <c r="G59" s="84" t="e">
        <f>F59+G56</f>
        <v>#DIV/0!</v>
      </c>
      <c r="H59" s="84" t="e">
        <f>G59+H56</f>
        <v>#DIV/0!</v>
      </c>
      <c r="I59" s="84" t="e">
        <f>H59</f>
        <v>#DIV/0!</v>
      </c>
    </row>
  </sheetData>
  <sheetProtection selectLockedCells="1" selectUnlockedCells="1"/>
  <mergeCells count="44">
    <mergeCell ref="H5:I5"/>
    <mergeCell ref="B5:F5"/>
    <mergeCell ref="A1:I1"/>
    <mergeCell ref="A2:I2"/>
    <mergeCell ref="A3:I3"/>
    <mergeCell ref="A4:I4"/>
    <mergeCell ref="A7:A9"/>
    <mergeCell ref="B7:B9"/>
    <mergeCell ref="A10:A12"/>
    <mergeCell ref="B10:B12"/>
    <mergeCell ref="A13:A15"/>
    <mergeCell ref="B13:B15"/>
    <mergeCell ref="A59:D59"/>
    <mergeCell ref="A16:A18"/>
    <mergeCell ref="B16:B18"/>
    <mergeCell ref="A19:A21"/>
    <mergeCell ref="B19:B21"/>
    <mergeCell ref="A22:A24"/>
    <mergeCell ref="B22:B24"/>
    <mergeCell ref="A55:B55"/>
    <mergeCell ref="C55:D55"/>
    <mergeCell ref="A56:D56"/>
    <mergeCell ref="A57:D57"/>
    <mergeCell ref="A58:D58"/>
    <mergeCell ref="A43:A45"/>
    <mergeCell ref="A46:A48"/>
    <mergeCell ref="A49:A51"/>
    <mergeCell ref="A52:A54"/>
    <mergeCell ref="B25:B27"/>
    <mergeCell ref="B28:B30"/>
    <mergeCell ref="B31:B33"/>
    <mergeCell ref="B34:B36"/>
    <mergeCell ref="B37:B39"/>
    <mergeCell ref="A25:A27"/>
    <mergeCell ref="A28:A30"/>
    <mergeCell ref="A31:A33"/>
    <mergeCell ref="A34:A36"/>
    <mergeCell ref="A37:A39"/>
    <mergeCell ref="B52:B54"/>
    <mergeCell ref="A40:A42"/>
    <mergeCell ref="B40:B42"/>
    <mergeCell ref="B43:B45"/>
    <mergeCell ref="B46:B48"/>
    <mergeCell ref="B49:B51"/>
  </mergeCells>
  <printOptions horizontalCentered="1"/>
  <pageMargins left="0.39370078740157483" right="0.59055118110236227" top="0.51181102362204722" bottom="0.39370078740157483" header="0" footer="0"/>
  <pageSetup paperSize="9" scale="86" firstPageNumber="0" orientation="portrait" r:id="rId1"/>
  <headerFooter alignWithMargins="0"/>
  <colBreaks count="1" manualBreakCount="1">
    <brk id="1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Cronograma</vt:lpstr>
      <vt:lpstr>Cronograma!Area_de_impressao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Louraine</cp:lastModifiedBy>
  <cp:lastPrinted>2022-08-09T14:47:51Z</cp:lastPrinted>
  <dcterms:created xsi:type="dcterms:W3CDTF">2022-08-09T13:09:28Z</dcterms:created>
  <dcterms:modified xsi:type="dcterms:W3CDTF">2022-09-08T20:10:20Z</dcterms:modified>
</cp:coreProperties>
</file>