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b98b30a58947603e/Documentos/Projetos Pesquisa Desenvolvimento e Inovacao/Projetos ativos/Projeto GESCONT-PJF/Questionamentos Edital/Justificativa para Alteracoes no Edital/"/>
    </mc:Choice>
  </mc:AlternateContent>
  <xr:revisionPtr revIDLastSave="6" documentId="8_{FD38A1C3-A4D8-4269-ADC9-3EE747C16020}" xr6:coauthVersionLast="47" xr6:coauthVersionMax="47" xr10:uidLastSave="{41E5E8D5-6A99-4E51-96B2-E058E3E499F0}"/>
  <bookViews>
    <workbookView xWindow="-108" yWindow="-108" windowWidth="23256" windowHeight="12456" activeTab="2" xr2:uid="{00000000-000D-0000-FFFF-FFFF00000000}"/>
  </bookViews>
  <sheets>
    <sheet name="Entrada Ano1" sheetId="1" r:id="rId1"/>
    <sheet name="Remuneração e Depreciação Ano1" sheetId="2" r:id="rId2"/>
    <sheet name="Custos Ano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yfIJxG4mOT6Twf+zX8T1gpvfNgI157uBvpnSYLZ0akA="/>
    </ext>
  </extLst>
</workbook>
</file>

<file path=xl/calcChain.xml><?xml version="1.0" encoding="utf-8"?>
<calcChain xmlns="http://schemas.openxmlformats.org/spreadsheetml/2006/main">
  <c r="L403" i="3" l="1"/>
  <c r="L402" i="3"/>
  <c r="L401" i="3"/>
  <c r="L400" i="3"/>
  <c r="L405" i="3" s="1"/>
  <c r="D387" i="3"/>
  <c r="L387" i="3" s="1"/>
  <c r="D386" i="3"/>
  <c r="L386" i="3" s="1"/>
  <c r="L382" i="3"/>
  <c r="H382" i="3"/>
  <c r="G382" i="3"/>
  <c r="E382" i="3"/>
  <c r="D382" i="3"/>
  <c r="I357" i="3"/>
  <c r="I330" i="3"/>
  <c r="I335" i="3" s="1"/>
  <c r="L299" i="3"/>
  <c r="J299" i="3"/>
  <c r="I299" i="3"/>
  <c r="H299" i="3"/>
  <c r="F299" i="3"/>
  <c r="J298" i="3"/>
  <c r="I298" i="3"/>
  <c r="H298" i="3"/>
  <c r="F298" i="3"/>
  <c r="J297" i="3"/>
  <c r="I297" i="3"/>
  <c r="H297" i="3"/>
  <c r="F297" i="3"/>
  <c r="I296" i="3"/>
  <c r="H296" i="3"/>
  <c r="F296" i="3"/>
  <c r="I295" i="3"/>
  <c r="H295" i="3"/>
  <c r="F295" i="3"/>
  <c r="H284" i="3"/>
  <c r="B284" i="3"/>
  <c r="E256" i="3"/>
  <c r="H246" i="3"/>
  <c r="B246" i="3"/>
  <c r="L219" i="3"/>
  <c r="J219" i="3"/>
  <c r="I219" i="3"/>
  <c r="G219" i="3"/>
  <c r="F219" i="3"/>
  <c r="D219" i="3"/>
  <c r="B212" i="3"/>
  <c r="H211" i="3"/>
  <c r="B211" i="3"/>
  <c r="E184" i="3"/>
  <c r="H174" i="3"/>
  <c r="B174" i="3"/>
  <c r="E148" i="3"/>
  <c r="E146" i="3"/>
  <c r="E144" i="3"/>
  <c r="E142" i="3"/>
  <c r="E134" i="3"/>
  <c r="L134" i="3" s="1"/>
  <c r="L132" i="3"/>
  <c r="E132" i="3"/>
  <c r="E130" i="3"/>
  <c r="L130" i="3" s="1"/>
  <c r="L128" i="3"/>
  <c r="E128" i="3"/>
  <c r="L126" i="3"/>
  <c r="E126" i="3"/>
  <c r="L124" i="3"/>
  <c r="E124" i="3"/>
  <c r="I93" i="3"/>
  <c r="L93" i="3" s="1"/>
  <c r="I91" i="3"/>
  <c r="L91" i="3" s="1"/>
  <c r="L97" i="3" s="1"/>
  <c r="L89" i="3"/>
  <c r="I89" i="3"/>
  <c r="I87" i="3"/>
  <c r="L87" i="3" s="1"/>
  <c r="L77" i="3"/>
  <c r="I77" i="3"/>
  <c r="I75" i="3"/>
  <c r="L75" i="3" s="1"/>
  <c r="L81" i="3" s="1"/>
  <c r="I73" i="3"/>
  <c r="L73" i="3" s="1"/>
  <c r="L71" i="3"/>
  <c r="I71" i="3"/>
  <c r="I61" i="3"/>
  <c r="L61" i="3" s="1"/>
  <c r="L59" i="3"/>
  <c r="L65" i="3" s="1"/>
  <c r="I59" i="3"/>
  <c r="L57" i="3"/>
  <c r="I57" i="3"/>
  <c r="I55" i="3"/>
  <c r="L55" i="3" s="1"/>
  <c r="L63" i="3" s="1"/>
  <c r="L67" i="3" s="1"/>
  <c r="L45" i="3"/>
  <c r="I45" i="3"/>
  <c r="I43" i="3"/>
  <c r="L43" i="3" s="1"/>
  <c r="L49" i="3" s="1"/>
  <c r="I41" i="3"/>
  <c r="L41" i="3" s="1"/>
  <c r="L39" i="3"/>
  <c r="I39" i="3"/>
  <c r="L29" i="3"/>
  <c r="L112" i="3" s="1"/>
  <c r="L27" i="3"/>
  <c r="I27" i="3"/>
  <c r="I25" i="3"/>
  <c r="L25" i="3" s="1"/>
  <c r="I23" i="3"/>
  <c r="L23" i="3" s="1"/>
  <c r="I21" i="3"/>
  <c r="L21" i="3" s="1"/>
  <c r="I19" i="3"/>
  <c r="L19" i="3" s="1"/>
  <c r="L13" i="3"/>
  <c r="L11" i="3"/>
  <c r="I11" i="3"/>
  <c r="I9" i="3"/>
  <c r="L9" i="3" s="1"/>
  <c r="I7" i="3"/>
  <c r="L7" i="3" s="1"/>
  <c r="H106" i="2"/>
  <c r="G299" i="3" s="1"/>
  <c r="L105" i="2"/>
  <c r="L298" i="3" s="1"/>
  <c r="H105" i="2"/>
  <c r="G298" i="3" s="1"/>
  <c r="L104" i="2"/>
  <c r="L297" i="3" s="1"/>
  <c r="H104" i="2"/>
  <c r="G297" i="3" s="1"/>
  <c r="K103" i="2"/>
  <c r="J296" i="3" s="1"/>
  <c r="H103" i="2"/>
  <c r="G296" i="3" s="1"/>
  <c r="L102" i="2"/>
  <c r="L295" i="3" s="1"/>
  <c r="K102" i="2"/>
  <c r="J295" i="3" s="1"/>
  <c r="H102" i="2"/>
  <c r="G295" i="3" s="1"/>
  <c r="D91" i="2"/>
  <c r="H88" i="2"/>
  <c r="H87" i="2"/>
  <c r="F91" i="2" s="1"/>
  <c r="H86" i="2"/>
  <c r="A92" i="2" s="1"/>
  <c r="I74" i="2"/>
  <c r="H74" i="2"/>
  <c r="G256" i="3" s="1"/>
  <c r="G74" i="2"/>
  <c r="F256" i="3" s="1"/>
  <c r="G64" i="2"/>
  <c r="D64" i="2"/>
  <c r="C246" i="3" s="1"/>
  <c r="H61" i="2"/>
  <c r="H60" i="2"/>
  <c r="F64" i="2" s="1"/>
  <c r="F80" i="2" s="1"/>
  <c r="H59" i="2"/>
  <c r="A65" i="2" s="1"/>
  <c r="D65" i="2" s="1"/>
  <c r="A37" i="2"/>
  <c r="C37" i="2" s="1"/>
  <c r="D36" i="2"/>
  <c r="H33" i="2"/>
  <c r="H32" i="2"/>
  <c r="F36" i="2" s="1"/>
  <c r="H31" i="2"/>
  <c r="E10" i="2"/>
  <c r="D175" i="3" s="1"/>
  <c r="D10" i="2"/>
  <c r="C175" i="3" s="1"/>
  <c r="A10" i="2"/>
  <c r="B175" i="3" s="1"/>
  <c r="D9" i="2"/>
  <c r="C174" i="3" s="1"/>
  <c r="H6" i="2"/>
  <c r="H5" i="2"/>
  <c r="F9" i="2" s="1"/>
  <c r="H4" i="2"/>
  <c r="M128" i="1"/>
  <c r="M118" i="1"/>
  <c r="L392" i="3" s="1"/>
  <c r="M117" i="1"/>
  <c r="E112" i="1"/>
  <c r="D388" i="3" s="1"/>
  <c r="M111" i="1"/>
  <c r="M110" i="1"/>
  <c r="K108" i="1"/>
  <c r="M107" i="1"/>
  <c r="K106" i="1"/>
  <c r="H381" i="3" s="1"/>
  <c r="G106" i="1"/>
  <c r="E381" i="3" s="1"/>
  <c r="E79" i="1"/>
  <c r="E62" i="1"/>
  <c r="H2" i="2" s="1"/>
  <c r="E169" i="3" s="1"/>
  <c r="K57" i="1"/>
  <c r="I57" i="1"/>
  <c r="I106" i="1" s="1"/>
  <c r="G381" i="3" s="1"/>
  <c r="G57" i="1"/>
  <c r="G108" i="1" s="1"/>
  <c r="E57" i="1"/>
  <c r="H317" i="3" s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K37" i="1"/>
  <c r="K63" i="1" s="1"/>
  <c r="H85" i="2" s="1"/>
  <c r="L279" i="3" s="1"/>
  <c r="I37" i="1"/>
  <c r="I63" i="1" s="1"/>
  <c r="H58" i="2" s="1"/>
  <c r="L241" i="3" s="1"/>
  <c r="G37" i="1"/>
  <c r="G63" i="1" s="1"/>
  <c r="H30" i="2" s="1"/>
  <c r="L206" i="3" s="1"/>
  <c r="E37" i="1"/>
  <c r="E63" i="1" s="1"/>
  <c r="H3" i="2" s="1"/>
  <c r="L169" i="3" s="1"/>
  <c r="F25" i="2" l="1"/>
  <c r="E174" i="3"/>
  <c r="E189" i="3" s="1"/>
  <c r="F10" i="2"/>
  <c r="G9" i="2"/>
  <c r="E211" i="3"/>
  <c r="E224" i="3" s="1"/>
  <c r="F53" i="2"/>
  <c r="F37" i="2"/>
  <c r="G36" i="2"/>
  <c r="B285" i="3"/>
  <c r="A93" i="2"/>
  <c r="D92" i="2"/>
  <c r="C92" i="2"/>
  <c r="F92" i="2"/>
  <c r="E284" i="3"/>
  <c r="E300" i="3" s="1"/>
  <c r="F107" i="2"/>
  <c r="G91" i="2"/>
  <c r="C247" i="3"/>
  <c r="E65" i="2"/>
  <c r="D247" i="3" s="1"/>
  <c r="H64" i="2"/>
  <c r="F246" i="3"/>
  <c r="F262" i="3" s="1"/>
  <c r="L388" i="3"/>
  <c r="L396" i="3" s="1"/>
  <c r="F422" i="3"/>
  <c r="G62" i="1"/>
  <c r="H29" i="2" s="1"/>
  <c r="E206" i="3" s="1"/>
  <c r="M112" i="1"/>
  <c r="H256" i="3"/>
  <c r="J74" i="2"/>
  <c r="I62" i="1"/>
  <c r="H57" i="2" s="1"/>
  <c r="E241" i="3" s="1"/>
  <c r="K62" i="1"/>
  <c r="H84" i="2" s="1"/>
  <c r="E279" i="3" s="1"/>
  <c r="A11" i="2"/>
  <c r="D37" i="2"/>
  <c r="E246" i="3"/>
  <c r="E262" i="3" s="1"/>
  <c r="C211" i="3"/>
  <c r="E108" i="1"/>
  <c r="L393" i="3"/>
  <c r="L397" i="3" s="1"/>
  <c r="F65" i="2"/>
  <c r="C10" i="2"/>
  <c r="L103" i="2"/>
  <c r="L296" i="3" s="1"/>
  <c r="H319" i="3"/>
  <c r="G383" i="3"/>
  <c r="D383" i="3"/>
  <c r="I108" i="1"/>
  <c r="B247" i="3"/>
  <c r="C65" i="2"/>
  <c r="A66" i="2"/>
  <c r="H318" i="3"/>
  <c r="H322" i="3" s="1"/>
  <c r="E383" i="3"/>
  <c r="H320" i="3"/>
  <c r="H383" i="3"/>
  <c r="A38" i="2"/>
  <c r="L95" i="3"/>
  <c r="L99" i="3" s="1"/>
  <c r="M57" i="1"/>
  <c r="E106" i="1"/>
  <c r="L47" i="3"/>
  <c r="L51" i="3" s="1"/>
  <c r="C284" i="3"/>
  <c r="L79" i="3"/>
  <c r="L83" i="3" s="1"/>
  <c r="B248" i="3" l="1"/>
  <c r="D66" i="2"/>
  <c r="C66" i="2"/>
  <c r="A67" i="2"/>
  <c r="E247" i="3"/>
  <c r="F66" i="2"/>
  <c r="I65" i="2"/>
  <c r="G65" i="2"/>
  <c r="F211" i="3"/>
  <c r="F224" i="3" s="1"/>
  <c r="H36" i="2"/>
  <c r="L101" i="3"/>
  <c r="L114" i="3" s="1"/>
  <c r="G146" i="3"/>
  <c r="L146" i="3" s="1"/>
  <c r="G148" i="3"/>
  <c r="L148" i="3" s="1"/>
  <c r="M62" i="1"/>
  <c r="G144" i="3"/>
  <c r="L144" i="3" s="1"/>
  <c r="L15" i="3"/>
  <c r="L110" i="3" s="1"/>
  <c r="M63" i="1"/>
  <c r="E106" i="3" s="1"/>
  <c r="L106" i="3" s="1"/>
  <c r="L116" i="3" s="1"/>
  <c r="G142" i="3"/>
  <c r="L142" i="3" s="1"/>
  <c r="L150" i="3" s="1"/>
  <c r="I256" i="3"/>
  <c r="K74" i="2"/>
  <c r="H80" i="2"/>
  <c r="G246" i="3"/>
  <c r="G262" i="3" s="1"/>
  <c r="D381" i="3"/>
  <c r="L381" i="3" s="1"/>
  <c r="M106" i="1"/>
  <c r="E113" i="1"/>
  <c r="M113" i="1" s="1"/>
  <c r="I355" i="3"/>
  <c r="M108" i="1"/>
  <c r="L136" i="3" s="1"/>
  <c r="L138" i="3" s="1"/>
  <c r="L152" i="3" s="1"/>
  <c r="L363" i="3" s="1"/>
  <c r="L375" i="3" s="1"/>
  <c r="C413" i="3" s="1"/>
  <c r="M35" i="1"/>
  <c r="M33" i="1"/>
  <c r="M31" i="1"/>
  <c r="M25" i="1"/>
  <c r="M23" i="1"/>
  <c r="M21" i="1"/>
  <c r="M19" i="1"/>
  <c r="I351" i="3"/>
  <c r="L359" i="3" s="1"/>
  <c r="L373" i="3" s="1"/>
  <c r="H91" i="2"/>
  <c r="F284" i="3"/>
  <c r="F300" i="3" s="1"/>
  <c r="M122" i="1"/>
  <c r="M121" i="1"/>
  <c r="B213" i="3"/>
  <c r="A39" i="2"/>
  <c r="D38" i="2"/>
  <c r="C38" i="2"/>
  <c r="L383" i="3"/>
  <c r="D389" i="3" s="1"/>
  <c r="F38" i="2"/>
  <c r="I37" i="2"/>
  <c r="G37" i="2"/>
  <c r="E212" i="3"/>
  <c r="I353" i="3"/>
  <c r="E37" i="2"/>
  <c r="D212" i="3" s="1"/>
  <c r="C212" i="3"/>
  <c r="I92" i="2"/>
  <c r="G92" i="2"/>
  <c r="F93" i="2"/>
  <c r="E285" i="3"/>
  <c r="F174" i="3"/>
  <c r="F189" i="3" s="1"/>
  <c r="H9" i="2"/>
  <c r="G10" i="2"/>
  <c r="F11" i="2"/>
  <c r="E175" i="3"/>
  <c r="I10" i="2"/>
  <c r="G413" i="3"/>
  <c r="L389" i="3"/>
  <c r="C285" i="3"/>
  <c r="E92" i="2"/>
  <c r="D285" i="3" s="1"/>
  <c r="B176" i="3"/>
  <c r="D11" i="2"/>
  <c r="C11" i="2"/>
  <c r="A12" i="2"/>
  <c r="B286" i="3"/>
  <c r="C93" i="2"/>
  <c r="A94" i="2"/>
  <c r="D93" i="2"/>
  <c r="G211" i="3" l="1"/>
  <c r="G224" i="3" s="1"/>
  <c r="H53" i="2"/>
  <c r="C176" i="3"/>
  <c r="E11" i="2"/>
  <c r="D176" i="3" s="1"/>
  <c r="E286" i="3"/>
  <c r="F94" i="2"/>
  <c r="I93" i="2"/>
  <c r="G93" i="2"/>
  <c r="J256" i="3"/>
  <c r="L74" i="2"/>
  <c r="L256" i="3" s="1"/>
  <c r="H65" i="2"/>
  <c r="G247" i="3" s="1"/>
  <c r="F247" i="3"/>
  <c r="H92" i="2"/>
  <c r="G285" i="3" s="1"/>
  <c r="F285" i="3"/>
  <c r="E38" i="2"/>
  <c r="D213" i="3" s="1"/>
  <c r="C213" i="3"/>
  <c r="J65" i="2"/>
  <c r="H247" i="3"/>
  <c r="J92" i="2"/>
  <c r="H285" i="3"/>
  <c r="B214" i="3"/>
  <c r="A40" i="2"/>
  <c r="D39" i="2"/>
  <c r="C39" i="2"/>
  <c r="E248" i="3"/>
  <c r="I66" i="2"/>
  <c r="F67" i="2"/>
  <c r="G66" i="2"/>
  <c r="L118" i="3"/>
  <c r="L408" i="3" s="1"/>
  <c r="B249" i="3"/>
  <c r="D67" i="2"/>
  <c r="C67" i="2"/>
  <c r="A68" i="2"/>
  <c r="L413" i="3"/>
  <c r="H175" i="3"/>
  <c r="J10" i="2"/>
  <c r="B287" i="3"/>
  <c r="A95" i="2"/>
  <c r="D94" i="2"/>
  <c r="C94" i="2"/>
  <c r="G335" i="3"/>
  <c r="L335" i="3" s="1"/>
  <c r="G347" i="3"/>
  <c r="I347" i="3" s="1"/>
  <c r="L371" i="3" s="1"/>
  <c r="G342" i="3"/>
  <c r="I342" i="3" s="1"/>
  <c r="L369" i="3" s="1"/>
  <c r="G330" i="3"/>
  <c r="L330" i="3" s="1"/>
  <c r="L337" i="3" s="1"/>
  <c r="L367" i="3" s="1"/>
  <c r="C248" i="3"/>
  <c r="E66" i="2"/>
  <c r="D248" i="3" s="1"/>
  <c r="F212" i="3"/>
  <c r="H37" i="2"/>
  <c r="G212" i="3" s="1"/>
  <c r="C286" i="3"/>
  <c r="E93" i="2"/>
  <c r="D286" i="3" s="1"/>
  <c r="I11" i="2"/>
  <c r="E176" i="3"/>
  <c r="F12" i="2"/>
  <c r="G11" i="2"/>
  <c r="H10" i="2"/>
  <c r="G175" i="3" s="1"/>
  <c r="F175" i="3"/>
  <c r="H212" i="3"/>
  <c r="J37" i="2"/>
  <c r="G284" i="3"/>
  <c r="G300" i="3" s="1"/>
  <c r="H107" i="2"/>
  <c r="M37" i="1"/>
  <c r="B177" i="3"/>
  <c r="D12" i="2"/>
  <c r="C12" i="2"/>
  <c r="A13" i="2"/>
  <c r="G174" i="3"/>
  <c r="G189" i="3" s="1"/>
  <c r="H25" i="2"/>
  <c r="F39" i="2"/>
  <c r="E213" i="3"/>
  <c r="I38" i="2"/>
  <c r="G38" i="2"/>
  <c r="C249" i="3" l="1"/>
  <c r="E67" i="2"/>
  <c r="D249" i="3" s="1"/>
  <c r="I285" i="3"/>
  <c r="K92" i="2"/>
  <c r="F286" i="3"/>
  <c r="H93" i="2"/>
  <c r="G286" i="3" s="1"/>
  <c r="L415" i="3"/>
  <c r="M136" i="1"/>
  <c r="I247" i="3"/>
  <c r="K65" i="2"/>
  <c r="E287" i="3"/>
  <c r="F95" i="2"/>
  <c r="I94" i="2"/>
  <c r="G94" i="2"/>
  <c r="F248" i="3"/>
  <c r="H66" i="2"/>
  <c r="G248" i="3" s="1"/>
  <c r="C287" i="3"/>
  <c r="E94" i="2"/>
  <c r="D287" i="3" s="1"/>
  <c r="E249" i="3"/>
  <c r="F68" i="2"/>
  <c r="I67" i="2"/>
  <c r="G67" i="2"/>
  <c r="A96" i="2"/>
  <c r="B288" i="3"/>
  <c r="D95" i="2"/>
  <c r="C95" i="2"/>
  <c r="H248" i="3"/>
  <c r="J66" i="2"/>
  <c r="B178" i="3"/>
  <c r="D13" i="2"/>
  <c r="C13" i="2"/>
  <c r="A14" i="2"/>
  <c r="C177" i="3"/>
  <c r="E12" i="2"/>
  <c r="D177" i="3" s="1"/>
  <c r="F213" i="3"/>
  <c r="H38" i="2"/>
  <c r="G213" i="3" s="1"/>
  <c r="H213" i="3"/>
  <c r="J38" i="2"/>
  <c r="I212" i="3"/>
  <c r="K37" i="2"/>
  <c r="I175" i="3"/>
  <c r="K10" i="2"/>
  <c r="J93" i="2"/>
  <c r="H286" i="3"/>
  <c r="E39" i="2"/>
  <c r="D214" i="3" s="1"/>
  <c r="C214" i="3"/>
  <c r="L417" i="3"/>
  <c r="M141" i="1"/>
  <c r="B215" i="3"/>
  <c r="C40" i="2"/>
  <c r="A41" i="2"/>
  <c r="D40" i="2"/>
  <c r="F176" i="3"/>
  <c r="H11" i="2"/>
  <c r="G176" i="3" s="1"/>
  <c r="E177" i="3"/>
  <c r="I12" i="2"/>
  <c r="G12" i="2"/>
  <c r="F13" i="2"/>
  <c r="H176" i="3"/>
  <c r="J11" i="2"/>
  <c r="G39" i="2"/>
  <c r="F40" i="2"/>
  <c r="E214" i="3"/>
  <c r="I39" i="2"/>
  <c r="A69" i="2"/>
  <c r="D68" i="2"/>
  <c r="C68" i="2"/>
  <c r="B250" i="3"/>
  <c r="G40" i="2" l="1"/>
  <c r="E215" i="3"/>
  <c r="F41" i="2"/>
  <c r="I40" i="2"/>
  <c r="C178" i="3"/>
  <c r="E13" i="2"/>
  <c r="D178" i="3" s="1"/>
  <c r="C422" i="3"/>
  <c r="L422" i="3" s="1"/>
  <c r="M145" i="1"/>
  <c r="D41" i="2"/>
  <c r="B216" i="3"/>
  <c r="C41" i="2"/>
  <c r="A42" i="2"/>
  <c r="J212" i="3"/>
  <c r="L37" i="2"/>
  <c r="L212" i="3" s="1"/>
  <c r="I213" i="3"/>
  <c r="K38" i="2"/>
  <c r="K66" i="2"/>
  <c r="I248" i="3"/>
  <c r="F214" i="3"/>
  <c r="H39" i="2"/>
  <c r="G214" i="3" s="1"/>
  <c r="I13" i="2"/>
  <c r="E178" i="3"/>
  <c r="G13" i="2"/>
  <c r="F14" i="2"/>
  <c r="J285" i="3"/>
  <c r="L92" i="2"/>
  <c r="L285" i="3" s="1"/>
  <c r="B179" i="3"/>
  <c r="A15" i="2"/>
  <c r="D14" i="2"/>
  <c r="C14" i="2"/>
  <c r="H12" i="2"/>
  <c r="G177" i="3" s="1"/>
  <c r="F177" i="3"/>
  <c r="J12" i="2"/>
  <c r="H177" i="3"/>
  <c r="C288" i="3"/>
  <c r="E95" i="2"/>
  <c r="D288" i="3" s="1"/>
  <c r="F287" i="3"/>
  <c r="H94" i="2"/>
  <c r="G287" i="3" s="1"/>
  <c r="E250" i="3"/>
  <c r="F69" i="2"/>
  <c r="I68" i="2"/>
  <c r="G68" i="2"/>
  <c r="I176" i="3"/>
  <c r="K11" i="2"/>
  <c r="J94" i="2"/>
  <c r="H287" i="3"/>
  <c r="J175" i="3"/>
  <c r="L10" i="2"/>
  <c r="L175" i="3" s="1"/>
  <c r="C250" i="3"/>
  <c r="E68" i="2"/>
  <c r="D250" i="3" s="1"/>
  <c r="D69" i="2"/>
  <c r="A70" i="2"/>
  <c r="C69" i="2"/>
  <c r="B251" i="3"/>
  <c r="D96" i="2"/>
  <c r="B289" i="3"/>
  <c r="C96" i="2"/>
  <c r="A97" i="2"/>
  <c r="E288" i="3"/>
  <c r="G95" i="2"/>
  <c r="F96" i="2"/>
  <c r="I95" i="2"/>
  <c r="F249" i="3"/>
  <c r="H67" i="2"/>
  <c r="G249" i="3" s="1"/>
  <c r="H214" i="3"/>
  <c r="J39" i="2"/>
  <c r="C215" i="3"/>
  <c r="E40" i="2"/>
  <c r="D215" i="3" s="1"/>
  <c r="K93" i="2"/>
  <c r="I286" i="3"/>
  <c r="H249" i="3"/>
  <c r="J67" i="2"/>
  <c r="J247" i="3"/>
  <c r="L65" i="2"/>
  <c r="L247" i="3" s="1"/>
  <c r="I287" i="3" l="1"/>
  <c r="K94" i="2"/>
  <c r="C289" i="3"/>
  <c r="E96" i="2"/>
  <c r="D289" i="3" s="1"/>
  <c r="L11" i="2"/>
  <c r="L176" i="3" s="1"/>
  <c r="J176" i="3"/>
  <c r="I177" i="3"/>
  <c r="K12" i="2"/>
  <c r="H178" i="3"/>
  <c r="J13" i="2"/>
  <c r="C216" i="3"/>
  <c r="E41" i="2"/>
  <c r="D216" i="3" s="1"/>
  <c r="F178" i="3"/>
  <c r="H13" i="2"/>
  <c r="G178" i="3" s="1"/>
  <c r="F250" i="3"/>
  <c r="H68" i="2"/>
  <c r="G250" i="3" s="1"/>
  <c r="L424" i="3"/>
  <c r="M147" i="1"/>
  <c r="H250" i="3"/>
  <c r="J68" i="2"/>
  <c r="B252" i="3"/>
  <c r="D70" i="2"/>
  <c r="C70" i="2"/>
  <c r="A71" i="2"/>
  <c r="E251" i="3"/>
  <c r="G69" i="2"/>
  <c r="I69" i="2"/>
  <c r="F70" i="2"/>
  <c r="C179" i="3"/>
  <c r="E14" i="2"/>
  <c r="D179" i="3" s="1"/>
  <c r="J248" i="3"/>
  <c r="L66" i="2"/>
  <c r="L248" i="3" s="1"/>
  <c r="H288" i="3"/>
  <c r="J95" i="2"/>
  <c r="C251" i="3"/>
  <c r="E69" i="2"/>
  <c r="D251" i="3" s="1"/>
  <c r="B180" i="3"/>
  <c r="A16" i="2"/>
  <c r="D15" i="2"/>
  <c r="C15" i="2"/>
  <c r="J213" i="3"/>
  <c r="L38" i="2"/>
  <c r="L213" i="3" s="1"/>
  <c r="J40" i="2"/>
  <c r="H215" i="3"/>
  <c r="I214" i="3"/>
  <c r="K39" i="2"/>
  <c r="E289" i="3"/>
  <c r="F97" i="2"/>
  <c r="I96" i="2"/>
  <c r="G96" i="2"/>
  <c r="E216" i="3"/>
  <c r="I41" i="2"/>
  <c r="G41" i="2"/>
  <c r="F42" i="2"/>
  <c r="I249" i="3"/>
  <c r="K67" i="2"/>
  <c r="F288" i="3"/>
  <c r="H95" i="2"/>
  <c r="G288" i="3" s="1"/>
  <c r="H40" i="2"/>
  <c r="G215" i="3" s="1"/>
  <c r="F215" i="3"/>
  <c r="J286" i="3"/>
  <c r="L93" i="2"/>
  <c r="L286" i="3" s="1"/>
  <c r="C97" i="2"/>
  <c r="D97" i="2"/>
  <c r="B290" i="3"/>
  <c r="A98" i="2"/>
  <c r="I14" i="2"/>
  <c r="G14" i="2"/>
  <c r="F15" i="2"/>
  <c r="E179" i="3"/>
  <c r="C42" i="2"/>
  <c r="B217" i="3"/>
  <c r="A43" i="2"/>
  <c r="D42" i="2"/>
  <c r="F179" i="3" l="1"/>
  <c r="H14" i="2"/>
  <c r="G179" i="3" s="1"/>
  <c r="E70" i="2"/>
  <c r="D252" i="3" s="1"/>
  <c r="C252" i="3"/>
  <c r="I178" i="3"/>
  <c r="K13" i="2"/>
  <c r="I15" i="2"/>
  <c r="G15" i="2"/>
  <c r="E180" i="3"/>
  <c r="F16" i="2"/>
  <c r="B291" i="3"/>
  <c r="D98" i="2"/>
  <c r="A99" i="2"/>
  <c r="C98" i="2"/>
  <c r="K40" i="2"/>
  <c r="I215" i="3"/>
  <c r="I250" i="3"/>
  <c r="K68" i="2"/>
  <c r="J177" i="3"/>
  <c r="L12" i="2"/>
  <c r="L177" i="3" s="1"/>
  <c r="E217" i="3"/>
  <c r="F43" i="2"/>
  <c r="I42" i="2"/>
  <c r="G42" i="2"/>
  <c r="B253" i="3"/>
  <c r="D71" i="2"/>
  <c r="A72" i="2"/>
  <c r="C71" i="2"/>
  <c r="H179" i="3"/>
  <c r="J14" i="2"/>
  <c r="F216" i="3"/>
  <c r="H41" i="2"/>
  <c r="G216" i="3" s="1"/>
  <c r="L428" i="3"/>
  <c r="M151" i="1" s="1"/>
  <c r="M153" i="1" s="1"/>
  <c r="M149" i="1"/>
  <c r="I288" i="3"/>
  <c r="K95" i="2"/>
  <c r="C180" i="3"/>
  <c r="E15" i="2"/>
  <c r="D180" i="3" s="1"/>
  <c r="F71" i="2"/>
  <c r="I70" i="2"/>
  <c r="E252" i="3"/>
  <c r="G70" i="2"/>
  <c r="L67" i="2"/>
  <c r="L249" i="3" s="1"/>
  <c r="J249" i="3"/>
  <c r="E42" i="2"/>
  <c r="D217" i="3" s="1"/>
  <c r="C217" i="3"/>
  <c r="F289" i="3"/>
  <c r="H96" i="2"/>
  <c r="G289" i="3" s="1"/>
  <c r="B181" i="3"/>
  <c r="A17" i="2"/>
  <c r="C16" i="2"/>
  <c r="D16" i="2"/>
  <c r="H251" i="3"/>
  <c r="J69" i="2"/>
  <c r="H216" i="3"/>
  <c r="J41" i="2"/>
  <c r="B218" i="3"/>
  <c r="D43" i="2"/>
  <c r="C43" i="2"/>
  <c r="A44" i="2"/>
  <c r="H289" i="3"/>
  <c r="J96" i="2"/>
  <c r="F251" i="3"/>
  <c r="H69" i="2"/>
  <c r="G251" i="3" s="1"/>
  <c r="L94" i="2"/>
  <c r="L287" i="3" s="1"/>
  <c r="J287" i="3"/>
  <c r="L39" i="2"/>
  <c r="L214" i="3" s="1"/>
  <c r="J214" i="3"/>
  <c r="C290" i="3"/>
  <c r="E97" i="2"/>
  <c r="D290" i="3" s="1"/>
  <c r="F98" i="2"/>
  <c r="E290" i="3"/>
  <c r="I97" i="2"/>
  <c r="G97" i="2"/>
  <c r="C218" i="3" l="1"/>
  <c r="E43" i="2"/>
  <c r="D218" i="3" s="1"/>
  <c r="F44" i="2"/>
  <c r="I43" i="2"/>
  <c r="G43" i="2"/>
  <c r="E218" i="3"/>
  <c r="E181" i="3"/>
  <c r="I16" i="2"/>
  <c r="G16" i="2"/>
  <c r="F17" i="2"/>
  <c r="H15" i="2"/>
  <c r="G180" i="3" s="1"/>
  <c r="F180" i="3"/>
  <c r="E291" i="3"/>
  <c r="I98" i="2"/>
  <c r="G98" i="2"/>
  <c r="F99" i="2"/>
  <c r="H180" i="3"/>
  <c r="J15" i="2"/>
  <c r="I251" i="3"/>
  <c r="K69" i="2"/>
  <c r="H70" i="2"/>
  <c r="G252" i="3" s="1"/>
  <c r="F252" i="3"/>
  <c r="K14" i="2"/>
  <c r="I179" i="3"/>
  <c r="J250" i="3"/>
  <c r="L68" i="2"/>
  <c r="L250" i="3" s="1"/>
  <c r="J178" i="3"/>
  <c r="L13" i="2"/>
  <c r="L178" i="3" s="1"/>
  <c r="H217" i="3"/>
  <c r="J42" i="2"/>
  <c r="C181" i="3"/>
  <c r="E16" i="2"/>
  <c r="D181" i="3" s="1"/>
  <c r="H252" i="3"/>
  <c r="J70" i="2"/>
  <c r="E253" i="3"/>
  <c r="G71" i="2"/>
  <c r="F72" i="2"/>
  <c r="I71" i="2"/>
  <c r="B254" i="3"/>
  <c r="A73" i="2"/>
  <c r="D72" i="2"/>
  <c r="C72" i="2"/>
  <c r="L40" i="2"/>
  <c r="L215" i="3" s="1"/>
  <c r="J215" i="3"/>
  <c r="K41" i="2"/>
  <c r="I216" i="3"/>
  <c r="B182" i="3"/>
  <c r="C17" i="2"/>
  <c r="D17" i="2"/>
  <c r="A18" i="2"/>
  <c r="C253" i="3"/>
  <c r="E71" i="2"/>
  <c r="D253" i="3" s="1"/>
  <c r="F290" i="3"/>
  <c r="H97" i="2"/>
  <c r="G290" i="3" s="1"/>
  <c r="I289" i="3"/>
  <c r="K96" i="2"/>
  <c r="B292" i="3"/>
  <c r="A100" i="2"/>
  <c r="D99" i="2"/>
  <c r="C99" i="2"/>
  <c r="H290" i="3"/>
  <c r="J97" i="2"/>
  <c r="A45" i="2"/>
  <c r="B219" i="3"/>
  <c r="D44" i="2"/>
  <c r="C219" i="3" s="1"/>
  <c r="C44" i="2"/>
  <c r="L95" i="2"/>
  <c r="L288" i="3" s="1"/>
  <c r="J288" i="3"/>
  <c r="F217" i="3"/>
  <c r="H42" i="2"/>
  <c r="G217" i="3" s="1"/>
  <c r="C291" i="3"/>
  <c r="E98" i="2"/>
  <c r="D291" i="3" s="1"/>
  <c r="L14" i="2" l="1"/>
  <c r="L179" i="3" s="1"/>
  <c r="J179" i="3"/>
  <c r="B293" i="3"/>
  <c r="D100" i="2"/>
  <c r="C100" i="2"/>
  <c r="A101" i="2"/>
  <c r="I252" i="3"/>
  <c r="K70" i="2"/>
  <c r="I17" i="2"/>
  <c r="G17" i="2"/>
  <c r="E182" i="3"/>
  <c r="F18" i="2"/>
  <c r="J216" i="3"/>
  <c r="L41" i="2"/>
  <c r="L216" i="3" s="1"/>
  <c r="F181" i="3"/>
  <c r="H16" i="2"/>
  <c r="G181" i="3" s="1"/>
  <c r="J289" i="3"/>
  <c r="L96" i="2"/>
  <c r="L289" i="3" s="1"/>
  <c r="J251" i="3"/>
  <c r="L69" i="2"/>
  <c r="L251" i="3" s="1"/>
  <c r="H181" i="3"/>
  <c r="J16" i="2"/>
  <c r="I180" i="3"/>
  <c r="K15" i="2"/>
  <c r="H71" i="2"/>
  <c r="G253" i="3" s="1"/>
  <c r="F253" i="3"/>
  <c r="C254" i="3"/>
  <c r="E72" i="2"/>
  <c r="D254" i="3" s="1"/>
  <c r="F218" i="3"/>
  <c r="H43" i="2"/>
  <c r="G218" i="3" s="1"/>
  <c r="C292" i="3"/>
  <c r="E99" i="2"/>
  <c r="D292" i="3" s="1"/>
  <c r="I217" i="3"/>
  <c r="K42" i="2"/>
  <c r="B255" i="3"/>
  <c r="C73" i="2"/>
  <c r="A74" i="2"/>
  <c r="D73" i="2"/>
  <c r="E292" i="3"/>
  <c r="F100" i="2"/>
  <c r="I99" i="2"/>
  <c r="G99" i="2"/>
  <c r="H218" i="3"/>
  <c r="J43" i="2"/>
  <c r="F45" i="2"/>
  <c r="I45" i="2" s="1"/>
  <c r="E219" i="3"/>
  <c r="I44" i="2"/>
  <c r="H219" i="3" s="1"/>
  <c r="A46" i="2"/>
  <c r="D45" i="2"/>
  <c r="C45" i="2"/>
  <c r="B183" i="3"/>
  <c r="D18" i="2"/>
  <c r="C18" i="2"/>
  <c r="A19" i="2"/>
  <c r="H253" i="3"/>
  <c r="J71" i="2"/>
  <c r="H291" i="3"/>
  <c r="J98" i="2"/>
  <c r="H98" i="2"/>
  <c r="G291" i="3" s="1"/>
  <c r="F291" i="3"/>
  <c r="I290" i="3"/>
  <c r="K97" i="2"/>
  <c r="C182" i="3"/>
  <c r="E17" i="2"/>
  <c r="D182" i="3" s="1"/>
  <c r="E254" i="3"/>
  <c r="G72" i="2"/>
  <c r="I72" i="2"/>
  <c r="F73" i="2"/>
  <c r="J180" i="3" l="1"/>
  <c r="L15" i="2"/>
  <c r="L180" i="3" s="1"/>
  <c r="I291" i="3"/>
  <c r="K98" i="2"/>
  <c r="J217" i="3"/>
  <c r="L42" i="2"/>
  <c r="L217" i="3" s="1"/>
  <c r="I181" i="3"/>
  <c r="K16" i="2"/>
  <c r="F182" i="3"/>
  <c r="H17" i="2"/>
  <c r="G182" i="3" s="1"/>
  <c r="J17" i="2"/>
  <c r="H182" i="3"/>
  <c r="I218" i="3"/>
  <c r="K43" i="2"/>
  <c r="J252" i="3"/>
  <c r="L70" i="2"/>
  <c r="L252" i="3" s="1"/>
  <c r="I253" i="3"/>
  <c r="K71" i="2"/>
  <c r="F292" i="3"/>
  <c r="H99" i="2"/>
  <c r="G292" i="3" s="1"/>
  <c r="F101" i="2"/>
  <c r="D101" i="2"/>
  <c r="A102" i="2"/>
  <c r="B294" i="3"/>
  <c r="C101" i="2"/>
  <c r="E255" i="3"/>
  <c r="I73" i="2"/>
  <c r="G73" i="2"/>
  <c r="J99" i="2"/>
  <c r="H292" i="3"/>
  <c r="F254" i="3"/>
  <c r="H72" i="2"/>
  <c r="G254" i="3" s="1"/>
  <c r="C183" i="3"/>
  <c r="E18" i="2"/>
  <c r="D183" i="3" s="1"/>
  <c r="E293" i="3"/>
  <c r="I100" i="2"/>
  <c r="G100" i="2"/>
  <c r="C293" i="3"/>
  <c r="E100" i="2"/>
  <c r="D293" i="3" s="1"/>
  <c r="E183" i="3"/>
  <c r="I18" i="2"/>
  <c r="G18" i="2"/>
  <c r="B184" i="3"/>
  <c r="C19" i="2"/>
  <c r="D19" i="2"/>
  <c r="A20" i="2"/>
  <c r="C255" i="3"/>
  <c r="E73" i="2"/>
  <c r="D255" i="3" s="1"/>
  <c r="A47" i="2"/>
  <c r="D46" i="2"/>
  <c r="E46" i="2" s="1"/>
  <c r="F46" i="2"/>
  <c r="C46" i="2"/>
  <c r="H254" i="3"/>
  <c r="J72" i="2"/>
  <c r="J290" i="3"/>
  <c r="L97" i="2"/>
  <c r="L290" i="3" s="1"/>
  <c r="D74" i="2"/>
  <c r="B256" i="3"/>
  <c r="C74" i="2"/>
  <c r="A75" i="2"/>
  <c r="B295" i="3" l="1"/>
  <c r="C102" i="2"/>
  <c r="F102" i="2"/>
  <c r="E295" i="3" s="1"/>
  <c r="D102" i="2"/>
  <c r="A103" i="2"/>
  <c r="I182" i="3"/>
  <c r="K17" i="2"/>
  <c r="C294" i="3"/>
  <c r="E101" i="2"/>
  <c r="D294" i="3" s="1"/>
  <c r="E294" i="3"/>
  <c r="G101" i="2"/>
  <c r="I101" i="2"/>
  <c r="C75" i="2"/>
  <c r="F75" i="2"/>
  <c r="B257" i="3"/>
  <c r="A76" i="2"/>
  <c r="D75" i="2"/>
  <c r="A21" i="2"/>
  <c r="B185" i="3"/>
  <c r="F20" i="2"/>
  <c r="D20" i="2"/>
  <c r="C20" i="2"/>
  <c r="J181" i="3"/>
  <c r="L16" i="2"/>
  <c r="L181" i="3" s="1"/>
  <c r="J100" i="2"/>
  <c r="H293" i="3"/>
  <c r="J253" i="3"/>
  <c r="L71" i="2"/>
  <c r="L253" i="3" s="1"/>
  <c r="I254" i="3"/>
  <c r="K72" i="2"/>
  <c r="J18" i="2"/>
  <c r="H183" i="3"/>
  <c r="I19" i="2"/>
  <c r="I292" i="3"/>
  <c r="K99" i="2"/>
  <c r="E74" i="2"/>
  <c r="D256" i="3" s="1"/>
  <c r="C256" i="3"/>
  <c r="F183" i="3"/>
  <c r="H18" i="2"/>
  <c r="G183" i="3" s="1"/>
  <c r="F255" i="3"/>
  <c r="H73" i="2"/>
  <c r="G255" i="3" s="1"/>
  <c r="J291" i="3"/>
  <c r="L98" i="2"/>
  <c r="L291" i="3" s="1"/>
  <c r="I46" i="2"/>
  <c r="J46" i="2" s="1"/>
  <c r="K46" i="2" s="1"/>
  <c r="L46" i="2" s="1"/>
  <c r="G46" i="2"/>
  <c r="H46" i="2" s="1"/>
  <c r="J218" i="3"/>
  <c r="L43" i="2"/>
  <c r="L218" i="3" s="1"/>
  <c r="C184" i="3"/>
  <c r="E19" i="2"/>
  <c r="H255" i="3"/>
  <c r="J73" i="2"/>
  <c r="C47" i="2"/>
  <c r="A48" i="2"/>
  <c r="F47" i="2"/>
  <c r="D47" i="2"/>
  <c r="E47" i="2" s="1"/>
  <c r="F293" i="3"/>
  <c r="H100" i="2"/>
  <c r="G293" i="3" s="1"/>
  <c r="H294" i="3" l="1"/>
  <c r="J101" i="2"/>
  <c r="J292" i="3"/>
  <c r="L99" i="2"/>
  <c r="L292" i="3" s="1"/>
  <c r="F294" i="3"/>
  <c r="H101" i="2"/>
  <c r="G294" i="3" s="1"/>
  <c r="J19" i="2"/>
  <c r="H184" i="3"/>
  <c r="E20" i="2"/>
  <c r="D185" i="3" s="1"/>
  <c r="C185" i="3"/>
  <c r="I20" i="2"/>
  <c r="G20" i="2"/>
  <c r="E185" i="3"/>
  <c r="I183" i="3"/>
  <c r="K18" i="2"/>
  <c r="J182" i="3"/>
  <c r="L17" i="2"/>
  <c r="L182" i="3" s="1"/>
  <c r="B186" i="3"/>
  <c r="A22" i="2"/>
  <c r="F21" i="2"/>
  <c r="D21" i="2"/>
  <c r="C21" i="2"/>
  <c r="D48" i="2"/>
  <c r="E48" i="2" s="1"/>
  <c r="C48" i="2"/>
  <c r="F48" i="2"/>
  <c r="A49" i="2"/>
  <c r="E75" i="2"/>
  <c r="D257" i="3" s="1"/>
  <c r="C257" i="3"/>
  <c r="B296" i="3"/>
  <c r="A104" i="2"/>
  <c r="F103" i="2"/>
  <c r="E296" i="3" s="1"/>
  <c r="D103" i="2"/>
  <c r="C103" i="2"/>
  <c r="L72" i="2"/>
  <c r="L254" i="3" s="1"/>
  <c r="J254" i="3"/>
  <c r="B258" i="3"/>
  <c r="C76" i="2"/>
  <c r="F76" i="2"/>
  <c r="D76" i="2"/>
  <c r="A77" i="2"/>
  <c r="E102" i="2"/>
  <c r="D295" i="3" s="1"/>
  <c r="C295" i="3"/>
  <c r="I255" i="3"/>
  <c r="K73" i="2"/>
  <c r="E257" i="3"/>
  <c r="G75" i="2"/>
  <c r="I75" i="2"/>
  <c r="I47" i="2"/>
  <c r="J47" i="2" s="1"/>
  <c r="K47" i="2" s="1"/>
  <c r="L47" i="2" s="1"/>
  <c r="G47" i="2"/>
  <c r="H47" i="2" s="1"/>
  <c r="D184" i="3"/>
  <c r="G19" i="2"/>
  <c r="I293" i="3"/>
  <c r="K100" i="2"/>
  <c r="H257" i="3" l="1"/>
  <c r="J75" i="2"/>
  <c r="H185" i="3"/>
  <c r="J20" i="2"/>
  <c r="C186" i="3"/>
  <c r="E21" i="2"/>
  <c r="D186" i="3" s="1"/>
  <c r="E103" i="2"/>
  <c r="D296" i="3" s="1"/>
  <c r="C296" i="3"/>
  <c r="E186" i="3"/>
  <c r="I21" i="2"/>
  <c r="G21" i="2"/>
  <c r="F257" i="3"/>
  <c r="H75" i="2"/>
  <c r="G257" i="3" s="1"/>
  <c r="L73" i="2"/>
  <c r="L255" i="3" s="1"/>
  <c r="J255" i="3"/>
  <c r="B187" i="3"/>
  <c r="C22" i="2"/>
  <c r="A23" i="2"/>
  <c r="D22" i="2"/>
  <c r="F22" i="2"/>
  <c r="I184" i="3"/>
  <c r="K19" i="2"/>
  <c r="F185" i="3"/>
  <c r="H20" i="2"/>
  <c r="G185" i="3" s="1"/>
  <c r="L100" i="2"/>
  <c r="L293" i="3" s="1"/>
  <c r="J293" i="3"/>
  <c r="B259" i="3"/>
  <c r="A78" i="2"/>
  <c r="F77" i="2"/>
  <c r="D77" i="2"/>
  <c r="C77" i="2"/>
  <c r="F184" i="3"/>
  <c r="H19" i="2"/>
  <c r="G184" i="3" s="1"/>
  <c r="B297" i="3"/>
  <c r="D104" i="2"/>
  <c r="C104" i="2"/>
  <c r="A105" i="2"/>
  <c r="F104" i="2"/>
  <c r="E297" i="3" s="1"/>
  <c r="C258" i="3"/>
  <c r="E76" i="2"/>
  <c r="D258" i="3" s="1"/>
  <c r="J183" i="3"/>
  <c r="L18" i="2"/>
  <c r="L183" i="3" s="1"/>
  <c r="B220" i="3"/>
  <c r="D49" i="2"/>
  <c r="C49" i="2"/>
  <c r="A50" i="2"/>
  <c r="F49" i="2"/>
  <c r="I294" i="3"/>
  <c r="K101" i="2"/>
  <c r="I76" i="2"/>
  <c r="E258" i="3"/>
  <c r="G76" i="2"/>
  <c r="I48" i="2"/>
  <c r="J48" i="2" s="1"/>
  <c r="K48" i="2" s="1"/>
  <c r="L48" i="2" s="1"/>
  <c r="G48" i="2"/>
  <c r="H48" i="2" s="1"/>
  <c r="E220" i="3" l="1"/>
  <c r="I49" i="2"/>
  <c r="G49" i="2"/>
  <c r="C297" i="3"/>
  <c r="E104" i="2"/>
  <c r="D297" i="3" s="1"/>
  <c r="F186" i="3"/>
  <c r="H21" i="2"/>
  <c r="G186" i="3" s="1"/>
  <c r="B221" i="3"/>
  <c r="A51" i="2"/>
  <c r="F50" i="2"/>
  <c r="D50" i="2"/>
  <c r="C50" i="2"/>
  <c r="L19" i="2"/>
  <c r="L184" i="3" s="1"/>
  <c r="J184" i="3"/>
  <c r="H186" i="3"/>
  <c r="J21" i="2"/>
  <c r="E49" i="2"/>
  <c r="D220" i="3" s="1"/>
  <c r="C220" i="3"/>
  <c r="E187" i="3"/>
  <c r="I22" i="2"/>
  <c r="G22" i="2"/>
  <c r="E22" i="2"/>
  <c r="D187" i="3" s="1"/>
  <c r="C187" i="3"/>
  <c r="D23" i="2"/>
  <c r="F23" i="2"/>
  <c r="C23" i="2"/>
  <c r="A24" i="2"/>
  <c r="G77" i="2"/>
  <c r="E259" i="3"/>
  <c r="I77" i="2"/>
  <c r="C259" i="3"/>
  <c r="E77" i="2"/>
  <c r="D259" i="3" s="1"/>
  <c r="F258" i="3"/>
  <c r="H76" i="2"/>
  <c r="G258" i="3" s="1"/>
  <c r="B260" i="3"/>
  <c r="A79" i="2"/>
  <c r="F78" i="2"/>
  <c r="D78" i="2"/>
  <c r="C78" i="2"/>
  <c r="K20" i="2"/>
  <c r="I185" i="3"/>
  <c r="K75" i="2"/>
  <c r="I257" i="3"/>
  <c r="H258" i="3"/>
  <c r="J76" i="2"/>
  <c r="J294" i="3"/>
  <c r="L101" i="2"/>
  <c r="L294" i="3" s="1"/>
  <c r="A106" i="2"/>
  <c r="B298" i="3"/>
  <c r="C105" i="2"/>
  <c r="D105" i="2"/>
  <c r="F105" i="2"/>
  <c r="E298" i="3" s="1"/>
  <c r="B261" i="3" l="1"/>
  <c r="C79" i="2"/>
  <c r="D79" i="2"/>
  <c r="F79" i="2"/>
  <c r="C221" i="3"/>
  <c r="C224" i="3" s="1"/>
  <c r="E50" i="2"/>
  <c r="D221" i="3" s="1"/>
  <c r="E221" i="3"/>
  <c r="G50" i="2"/>
  <c r="I50" i="2"/>
  <c r="F187" i="3"/>
  <c r="H22" i="2"/>
  <c r="G187" i="3" s="1"/>
  <c r="B222" i="3"/>
  <c r="F51" i="2"/>
  <c r="A52" i="2"/>
  <c r="D51" i="2"/>
  <c r="C51" i="2"/>
  <c r="J22" i="2"/>
  <c r="H187" i="3"/>
  <c r="J257" i="3"/>
  <c r="L75" i="2"/>
  <c r="L257" i="3" s="1"/>
  <c r="J77" i="2"/>
  <c r="H259" i="3"/>
  <c r="B299" i="3"/>
  <c r="D106" i="2"/>
  <c r="C106" i="2"/>
  <c r="F106" i="2"/>
  <c r="E299" i="3" s="1"/>
  <c r="J185" i="3"/>
  <c r="L20" i="2"/>
  <c r="L185" i="3" s="1"/>
  <c r="H77" i="2"/>
  <c r="G259" i="3" s="1"/>
  <c r="F259" i="3"/>
  <c r="I186" i="3"/>
  <c r="K21" i="2"/>
  <c r="C188" i="3"/>
  <c r="C189" i="3" s="1"/>
  <c r="E23" i="2"/>
  <c r="D188" i="3" s="1"/>
  <c r="I258" i="3"/>
  <c r="K76" i="2"/>
  <c r="B188" i="3"/>
  <c r="C24" i="2"/>
  <c r="F24" i="2"/>
  <c r="D24" i="2"/>
  <c r="F220" i="3"/>
  <c r="H49" i="2"/>
  <c r="G220" i="3" s="1"/>
  <c r="C260" i="3"/>
  <c r="E78" i="2"/>
  <c r="D260" i="3" s="1"/>
  <c r="J49" i="2"/>
  <c r="H220" i="3"/>
  <c r="C298" i="3"/>
  <c r="E105" i="2"/>
  <c r="D298" i="3" s="1"/>
  <c r="E260" i="3"/>
  <c r="I78" i="2"/>
  <c r="G78" i="2"/>
  <c r="E188" i="3"/>
  <c r="G23" i="2"/>
  <c r="I23" i="2"/>
  <c r="K49" i="2" l="1"/>
  <c r="I220" i="3"/>
  <c r="I259" i="3"/>
  <c r="K77" i="2"/>
  <c r="H221" i="3"/>
  <c r="J50" i="2"/>
  <c r="C299" i="3"/>
  <c r="C300" i="3" s="1"/>
  <c r="E106" i="2"/>
  <c r="D299" i="3" s="1"/>
  <c r="D107" i="2"/>
  <c r="E91" i="2" s="1"/>
  <c r="J186" i="3"/>
  <c r="L21" i="2"/>
  <c r="L186" i="3" s="1"/>
  <c r="F221" i="3"/>
  <c r="H50" i="2"/>
  <c r="G221" i="3" s="1"/>
  <c r="H188" i="3"/>
  <c r="J23" i="2"/>
  <c r="K22" i="2"/>
  <c r="I187" i="3"/>
  <c r="E24" i="2"/>
  <c r="D25" i="2"/>
  <c r="E9" i="2" s="1"/>
  <c r="E261" i="3"/>
  <c r="I79" i="2"/>
  <c r="G79" i="2"/>
  <c r="J258" i="3"/>
  <c r="L76" i="2"/>
  <c r="L258" i="3" s="1"/>
  <c r="C222" i="3"/>
  <c r="E51" i="2"/>
  <c r="D222" i="3" s="1"/>
  <c r="C261" i="3"/>
  <c r="C262" i="3" s="1"/>
  <c r="E79" i="2"/>
  <c r="D261" i="3" s="1"/>
  <c r="D80" i="2"/>
  <c r="E64" i="2" s="1"/>
  <c r="F188" i="3"/>
  <c r="H23" i="2"/>
  <c r="G188" i="3" s="1"/>
  <c r="C52" i="2"/>
  <c r="B223" i="3"/>
  <c r="F52" i="2"/>
  <c r="D52" i="2"/>
  <c r="F260" i="3"/>
  <c r="H78" i="2"/>
  <c r="G260" i="3" s="1"/>
  <c r="G24" i="2"/>
  <c r="H24" i="2" s="1"/>
  <c r="I24" i="2"/>
  <c r="J24" i="2" s="1"/>
  <c r="K24" i="2" s="1"/>
  <c r="L24" i="2" s="1"/>
  <c r="H260" i="3"/>
  <c r="J78" i="2"/>
  <c r="E222" i="3"/>
  <c r="G51" i="2"/>
  <c r="I51" i="2"/>
  <c r="C223" i="3" l="1"/>
  <c r="E52" i="2"/>
  <c r="D223" i="3" s="1"/>
  <c r="D53" i="2"/>
  <c r="E36" i="2" s="1"/>
  <c r="E223" i="3"/>
  <c r="G52" i="2"/>
  <c r="I52" i="2"/>
  <c r="F261" i="3"/>
  <c r="H79" i="2"/>
  <c r="G261" i="3" s="1"/>
  <c r="H261" i="3"/>
  <c r="J79" i="2"/>
  <c r="E107" i="2"/>
  <c r="J91" i="2"/>
  <c r="D284" i="3"/>
  <c r="D300" i="3" s="1"/>
  <c r="H222" i="3"/>
  <c r="J51" i="2"/>
  <c r="D174" i="3"/>
  <c r="D189" i="3" s="1"/>
  <c r="E25" i="2"/>
  <c r="J9" i="2"/>
  <c r="I260" i="3"/>
  <c r="K78" i="2"/>
  <c r="D246" i="3"/>
  <c r="D262" i="3" s="1"/>
  <c r="E80" i="2"/>
  <c r="J64" i="2"/>
  <c r="K50" i="2"/>
  <c r="I221" i="3"/>
  <c r="J187" i="3"/>
  <c r="L22" i="2"/>
  <c r="L187" i="3" s="1"/>
  <c r="J259" i="3"/>
  <c r="L77" i="2"/>
  <c r="L259" i="3" s="1"/>
  <c r="I188" i="3"/>
  <c r="K23" i="2"/>
  <c r="F222" i="3"/>
  <c r="H51" i="2"/>
  <c r="G222" i="3" s="1"/>
  <c r="L49" i="2"/>
  <c r="L220" i="3" s="1"/>
  <c r="J220" i="3"/>
  <c r="I246" i="3" l="1"/>
  <c r="K64" i="2"/>
  <c r="K79" i="2"/>
  <c r="I261" i="3"/>
  <c r="J260" i="3"/>
  <c r="L78" i="2"/>
  <c r="L260" i="3" s="1"/>
  <c r="K9" i="2"/>
  <c r="I174" i="3"/>
  <c r="H223" i="3"/>
  <c r="J52" i="2"/>
  <c r="J221" i="3"/>
  <c r="L50" i="2"/>
  <c r="L221" i="3" s="1"/>
  <c r="F223" i="3"/>
  <c r="H52" i="2"/>
  <c r="G223" i="3" s="1"/>
  <c r="I284" i="3"/>
  <c r="K91" i="2"/>
  <c r="E53" i="2"/>
  <c r="J36" i="2"/>
  <c r="D211" i="3"/>
  <c r="D224" i="3" s="1"/>
  <c r="J188" i="3"/>
  <c r="L23" i="2"/>
  <c r="L188" i="3" s="1"/>
  <c r="I222" i="3"/>
  <c r="K51" i="2"/>
  <c r="I223" i="3" l="1"/>
  <c r="K52" i="2"/>
  <c r="J174" i="3"/>
  <c r="L9" i="2"/>
  <c r="L51" i="2"/>
  <c r="L222" i="3" s="1"/>
  <c r="J222" i="3"/>
  <c r="L79" i="2"/>
  <c r="L261" i="3" s="1"/>
  <c r="J261" i="3"/>
  <c r="K36" i="2"/>
  <c r="I211" i="3"/>
  <c r="J246" i="3"/>
  <c r="L64" i="2"/>
  <c r="J284" i="3"/>
  <c r="L91" i="2"/>
  <c r="L25" i="2" l="1"/>
  <c r="L174" i="3"/>
  <c r="L189" i="3" s="1"/>
  <c r="L202" i="3" s="1"/>
  <c r="E317" i="3" s="1"/>
  <c r="L317" i="3" s="1"/>
  <c r="L322" i="3" s="1"/>
  <c r="L324" i="3" s="1"/>
  <c r="L365" i="3" s="1"/>
  <c r="J211" i="3"/>
  <c r="L36" i="2"/>
  <c r="J223" i="3"/>
  <c r="L52" i="2"/>
  <c r="L223" i="3" s="1"/>
  <c r="L246" i="3"/>
  <c r="L262" i="3" s="1"/>
  <c r="L275" i="3" s="1"/>
  <c r="E319" i="3" s="1"/>
  <c r="L319" i="3" s="1"/>
  <c r="L80" i="2"/>
  <c r="L284" i="3"/>
  <c r="L300" i="3" s="1"/>
  <c r="L313" i="3" s="1"/>
  <c r="E320" i="3" s="1"/>
  <c r="L320" i="3" s="1"/>
  <c r="L107" i="2"/>
  <c r="L211" i="3" l="1"/>
  <c r="L224" i="3" s="1"/>
  <c r="L237" i="3" s="1"/>
  <c r="E318" i="3" s="1"/>
  <c r="L318" i="3" s="1"/>
  <c r="L53" i="2"/>
</calcChain>
</file>

<file path=xl/sharedStrings.xml><?xml version="1.0" encoding="utf-8"?>
<sst xmlns="http://schemas.openxmlformats.org/spreadsheetml/2006/main" count="816" uniqueCount="357">
  <si>
    <t>PARÂMETROS DE ENTRADA - JUIZ DE FORA / MG - MÊS/ANO</t>
  </si>
  <si>
    <t>1.0</t>
  </si>
  <si>
    <t>Preço de Diesel e Lubrificantes</t>
  </si>
  <si>
    <t>Diesel - (R$ / litro)</t>
  </si>
  <si>
    <t>Cárter - (R$ / litro)</t>
  </si>
  <si>
    <t>Caixa de mudança - (R$ / litro)</t>
  </si>
  <si>
    <t>Diferencial - (R$ / litro)</t>
  </si>
  <si>
    <t>Fluido de Freio - (R$ / litro)</t>
  </si>
  <si>
    <t>Graxa - (R$ / litro)</t>
  </si>
  <si>
    <t>2.0</t>
  </si>
  <si>
    <t>Preço da Rodagem - Valores para Penus Radiais</t>
  </si>
  <si>
    <t>Convencional (...)</t>
  </si>
  <si>
    <t>Micro (...)</t>
  </si>
  <si>
    <t>Padron (...)</t>
  </si>
  <si>
    <t>Veíc. Peq. Porte (...)</t>
  </si>
  <si>
    <t>Ponderado</t>
  </si>
  <si>
    <t>Pneus - unidade</t>
  </si>
  <si>
    <t>Recapagem - unidade</t>
  </si>
  <si>
    <t>Câmaras - unidade</t>
  </si>
  <si>
    <t>Protetores - unidade</t>
  </si>
  <si>
    <t>3.0</t>
  </si>
  <si>
    <t>Determinação do Valor do Veículo Ponderado</t>
  </si>
  <si>
    <t>3.1</t>
  </si>
  <si>
    <t>Preços Unitários</t>
  </si>
  <si>
    <t>Carroceria</t>
  </si>
  <si>
    <t>Chassi</t>
  </si>
  <si>
    <t>Pneus</t>
  </si>
  <si>
    <t>Total</t>
  </si>
  <si>
    <t>3.2</t>
  </si>
  <si>
    <t>Quantitativos de Veículos</t>
  </si>
  <si>
    <t>Faixa de Idade</t>
  </si>
  <si>
    <t>Covencional</t>
  </si>
  <si>
    <t>Micro</t>
  </si>
  <si>
    <t>Padron</t>
  </si>
  <si>
    <t>Veíc. Peq. Porte</t>
  </si>
  <si>
    <t>00 / 01</t>
  </si>
  <si>
    <t>01 / 02</t>
  </si>
  <si>
    <t>02 / 03</t>
  </si>
  <si>
    <t>03 / 04</t>
  </si>
  <si>
    <t>04 / 05</t>
  </si>
  <si>
    <t>05 / 06</t>
  </si>
  <si>
    <t>06 / 07</t>
  </si>
  <si>
    <t>07 / 08</t>
  </si>
  <si>
    <t>08 / 09</t>
  </si>
  <si>
    <t>09 / 10</t>
  </si>
  <si>
    <t>10 / 11</t>
  </si>
  <si>
    <t>11 / 12</t>
  </si>
  <si>
    <t>12 / 13</t>
  </si>
  <si>
    <t>13 / 14</t>
  </si>
  <si>
    <t>14 / 15</t>
  </si>
  <si>
    <t>15 / +</t>
  </si>
  <si>
    <t>Frota Total</t>
  </si>
  <si>
    <t>3.3</t>
  </si>
  <si>
    <t>Valor do Veículo Ponderado</t>
  </si>
  <si>
    <t>Veículo</t>
  </si>
  <si>
    <t>Convencional</t>
  </si>
  <si>
    <t>com rodagem</t>
  </si>
  <si>
    <t>sem rodagem</t>
  </si>
  <si>
    <t>4.0</t>
  </si>
  <si>
    <t>Salários</t>
  </si>
  <si>
    <t>Motorista</t>
  </si>
  <si>
    <t>Cobrador</t>
  </si>
  <si>
    <t>Fiscais / Despachantes</t>
  </si>
  <si>
    <t>Manutenção</t>
  </si>
  <si>
    <t>Administração</t>
  </si>
  <si>
    <t>Menor Aprendiz</t>
  </si>
  <si>
    <t>Benefícios</t>
  </si>
  <si>
    <t>Plano Saúde</t>
  </si>
  <si>
    <t>Cesta Basica</t>
  </si>
  <si>
    <t>Ticket</t>
  </si>
  <si>
    <t>Seguro de Vida</t>
  </si>
  <si>
    <t>Pró-labore/RPA/Afast. AT</t>
  </si>
  <si>
    <t>5.0</t>
  </si>
  <si>
    <t>Taxa de Remuneração Anual</t>
  </si>
  <si>
    <t>Taxa Anual</t>
  </si>
  <si>
    <t>6.0</t>
  </si>
  <si>
    <t>Seguros, Impostos e Bilhetagem</t>
  </si>
  <si>
    <t>Seguro Obrigatório (anual)</t>
  </si>
  <si>
    <t>IPVA (anual - alíquota de 1%)</t>
  </si>
  <si>
    <t>Despesa com Licenciamento</t>
  </si>
  <si>
    <t>Seguro de Responsabilidade Civil</t>
  </si>
  <si>
    <t>Bilhetagem</t>
  </si>
  <si>
    <t>% do Custo Total</t>
  </si>
  <si>
    <t>7.0</t>
  </si>
  <si>
    <t>Resumo - Cálculo Automático</t>
  </si>
  <si>
    <t>7.1</t>
  </si>
  <si>
    <t>Dados Operacionais</t>
  </si>
  <si>
    <t>Frota Operacional</t>
  </si>
  <si>
    <t>Frota Reserva</t>
  </si>
  <si>
    <t>Quilometragem Mensal</t>
  </si>
  <si>
    <t>Operacional</t>
  </si>
  <si>
    <t>Ociosa</t>
  </si>
  <si>
    <t>Produção Média Mensal</t>
  </si>
  <si>
    <t>Demanda</t>
  </si>
  <si>
    <t>Passageiros sem Desconto</t>
  </si>
  <si>
    <t>Passageiros com Desconto</t>
  </si>
  <si>
    <t>(desconto =</t>
  </si>
  <si>
    <t>)</t>
  </si>
  <si>
    <t>Passageiros Total</t>
  </si>
  <si>
    <t>Passageiros Equivalentes</t>
  </si>
  <si>
    <t>Índice de passageiros por Quilomêtro</t>
  </si>
  <si>
    <t>IPK</t>
  </si>
  <si>
    <t>IPKe</t>
  </si>
  <si>
    <t>Impostos e Taxas</t>
  </si>
  <si>
    <t>P.I.S.</t>
  </si>
  <si>
    <t>COFINS</t>
  </si>
  <si>
    <t>INSS</t>
  </si>
  <si>
    <t>ISS</t>
  </si>
  <si>
    <t>Total de Impostos e Taxas</t>
  </si>
  <si>
    <t>UFIR</t>
  </si>
  <si>
    <t>7.2</t>
  </si>
  <si>
    <t>Resumo dos Custos</t>
  </si>
  <si>
    <t>Custo Variável</t>
  </si>
  <si>
    <t>Custo Fixo</t>
  </si>
  <si>
    <t>Custo</t>
  </si>
  <si>
    <t>Custo total por km</t>
  </si>
  <si>
    <t>CUSTO TOTAL SEM IMPOSTOS</t>
  </si>
  <si>
    <t>CUSTO TOTAL</t>
  </si>
  <si>
    <t>Custo Médio por Passageiro</t>
  </si>
  <si>
    <t>Custo por Km Rodado</t>
  </si>
  <si>
    <t>Preço Veículo</t>
  </si>
  <si>
    <t>Preço Veículo sem Pneus Câmaras e Protetores</t>
  </si>
  <si>
    <t>Vida Útil</t>
  </si>
  <si>
    <t>anos</t>
  </si>
  <si>
    <t>Valor Residual</t>
  </si>
  <si>
    <t>ao final da vida útil</t>
  </si>
  <si>
    <t>Taxa de Remuneração Anual Pretendida</t>
  </si>
  <si>
    <t>Qtd. Ônibus</t>
  </si>
  <si>
    <t>Participação</t>
  </si>
  <si>
    <t>Depreciação</t>
  </si>
  <si>
    <t>Remuneração</t>
  </si>
  <si>
    <t>Taxa</t>
  </si>
  <si>
    <t>Coef.</t>
  </si>
  <si>
    <t>R$/veíc./ano</t>
  </si>
  <si>
    <t>Coef. Valor Veíc.</t>
  </si>
  <si>
    <t>Coef. sobre Frota</t>
  </si>
  <si>
    <t>Total R$/veíc./ano</t>
  </si>
  <si>
    <t>-</t>
  </si>
  <si>
    <t>Micro-ônibus</t>
  </si>
  <si>
    <t>Veículos Pequeno Porte</t>
  </si>
  <si>
    <t>Determinação do Preço Relativo aos Custos Variáveis</t>
  </si>
  <si>
    <t>1.1</t>
  </si>
  <si>
    <t>Combustível</t>
  </si>
  <si>
    <t>Índice de Consumo</t>
  </si>
  <si>
    <t>Preço</t>
  </si>
  <si>
    <t>Custo / Km</t>
  </si>
  <si>
    <t>1.1.1</t>
  </si>
  <si>
    <t>Convencional (Biarticulado, Articulado, Padron 15M)</t>
  </si>
  <si>
    <t>(l/km) x</t>
  </si>
  <si>
    <t>R$/l</t>
  </si>
  <si>
    <t>=</t>
  </si>
  <si>
    <t>R$/km</t>
  </si>
  <si>
    <t>1.1.2</t>
  </si>
  <si>
    <t>Micro Ônibus (Midiônibus, Microônibus, Miniônibus, M2)</t>
  </si>
  <si>
    <t>1.1.3</t>
  </si>
  <si>
    <t>Padron (Padron, Básico)</t>
  </si>
  <si>
    <t>1.1.4</t>
  </si>
  <si>
    <t>Veículos de Pequeno Porte (VPP)</t>
  </si>
  <si>
    <t>1.1.5</t>
  </si>
  <si>
    <t>Ponderado (pela frota)</t>
  </si>
  <si>
    <t>1.2</t>
  </si>
  <si>
    <t>Lubrificantes</t>
  </si>
  <si>
    <t>1.2.1</t>
  </si>
  <si>
    <t>Óleo de Motor</t>
  </si>
  <si>
    <t>1.2.2</t>
  </si>
  <si>
    <t>Óleo de Caixa de Mudanças</t>
  </si>
  <si>
    <t>1.2.3</t>
  </si>
  <si>
    <t>Óleo Diferencial</t>
  </si>
  <si>
    <t>1.2.4</t>
  </si>
  <si>
    <t>Fluido de Freio</t>
  </si>
  <si>
    <t>1.2.5</t>
  </si>
  <si>
    <t>Graxa</t>
  </si>
  <si>
    <t>1.2.6</t>
  </si>
  <si>
    <t>1.3</t>
  </si>
  <si>
    <t>Rodagem (dados para pneus radiais)</t>
  </si>
  <si>
    <t>1.3.1 - Vida Útil Pneu e Recapagens</t>
  </si>
  <si>
    <t>km</t>
  </si>
  <si>
    <t>1.3.2 - Vida Útil Câmaras</t>
  </si>
  <si>
    <t>1.3.3 - Veículos Convencionais (Biarticulado, Articulado, Padron 15M)</t>
  </si>
  <si>
    <t>1 x 6 x</t>
  </si>
  <si>
    <t>Recapagens</t>
  </si>
  <si>
    <t>3 x 6 x</t>
  </si>
  <si>
    <t>Câmaras</t>
  </si>
  <si>
    <t>Protetores</t>
  </si>
  <si>
    <t>Custo Total Pneus e Recapagens</t>
  </si>
  <si>
    <t>1.3.3.1</t>
  </si>
  <si>
    <t>Custo Total Câmaras</t>
  </si>
  <si>
    <t>1.3.3.2</t>
  </si>
  <si>
    <t>Custo por km Convencionais (1.3.3.1 / 1.3.1 + 1.3.3.2/1.3.2)</t>
  </si>
  <si>
    <t>1.3.4 - Micro Ônibus (Midiônibus, Microônibus, Miniônibus, M2)</t>
  </si>
  <si>
    <t>1.3.4.1</t>
  </si>
  <si>
    <t>1.3.4.2</t>
  </si>
  <si>
    <t>Custo por km Micro Ônibus  (1.3.4.1 / 1.3.1 + 1.3.4.2/1.3.2)</t>
  </si>
  <si>
    <t>1.3.5 - Veículos Padron (Padron, Básico)</t>
  </si>
  <si>
    <t>1.3.5.1</t>
  </si>
  <si>
    <t>1.3.5.2</t>
  </si>
  <si>
    <t>Custo por km Padron  (1.3.5.1 / 1.3.1 + 1.3.5.2/1.3.2)</t>
  </si>
  <si>
    <t>1.3.6 - Veículos Pequeno Porte (VPP)</t>
  </si>
  <si>
    <t>1 x 4 x</t>
  </si>
  <si>
    <t>3 x 4 x</t>
  </si>
  <si>
    <t>1.3.6.1</t>
  </si>
  <si>
    <t>1.3.6.2</t>
  </si>
  <si>
    <t>Custo por km Veíc. Pequeno Porte (1.3.6.1 / 1.3.1 + 1.3.6.2/1.3.2)</t>
  </si>
  <si>
    <t>1.3.7 - Custo / km relativos a Rodagem ponderado pela frota</t>
  </si>
  <si>
    <t>1.4</t>
  </si>
  <si>
    <t>Peças e Acessórios</t>
  </si>
  <si>
    <t>Preço Médio Ponderado Veículo sem rodagem</t>
  </si>
  <si>
    <t>x</t>
  </si>
  <si>
    <t>1.5</t>
  </si>
  <si>
    <t>Custos Variáveis (CV)</t>
  </si>
  <si>
    <t>1.5.1</t>
  </si>
  <si>
    <t>Diesel (1.1.4)</t>
  </si>
  <si>
    <t>1.5.2</t>
  </si>
  <si>
    <t>Lubrificantes (1.2.6)</t>
  </si>
  <si>
    <t>1.5.3</t>
  </si>
  <si>
    <t>Rodagem (1.3.7)</t>
  </si>
  <si>
    <t>1.5.4</t>
  </si>
  <si>
    <t>Peças e Acessórios (1.4)</t>
  </si>
  <si>
    <t>1.5.5</t>
  </si>
  <si>
    <t>Total (1.5.1 + 1.5.2 + 1.5.3 + 1.5.4)</t>
  </si>
  <si>
    <t>Determinação do Preço Relativo aos Custos Fixos</t>
  </si>
  <si>
    <t>2.1</t>
  </si>
  <si>
    <t>Despesas com Pessoal</t>
  </si>
  <si>
    <t>FU</t>
  </si>
  <si>
    <t>Encargo Social</t>
  </si>
  <si>
    <t>Meses / Ano</t>
  </si>
  <si>
    <t>2.1.1 - Motoristas</t>
  </si>
  <si>
    <t>x        12       =</t>
  </si>
  <si>
    <t xml:space="preserve"> / veíc/ano</t>
  </si>
  <si>
    <t>2.1.2 - Cobradores</t>
  </si>
  <si>
    <t>2.1.3 - Fiscais</t>
  </si>
  <si>
    <t>2.1.4 - Pessoal Administrativo</t>
  </si>
  <si>
    <t>2.1.5 - Pessoal  de Manutenção</t>
  </si>
  <si>
    <t>2.1.6 - Menor Aprendiz</t>
  </si>
  <si>
    <t>2.1.7 - Pró-Labore /RPA/Afast. AT/TRCT</t>
  </si>
  <si>
    <t>2.1.8 - Reposições (Salário,Ticket e seguro de vida)</t>
  </si>
  <si>
    <t>2.1.9 - Total Salários (2.1.1 + 2.1.2 + 2.1.3 + 2.1.4 + 2.1.5 + 2.1.6 + 2.1.7+2.1.8)</t>
  </si>
  <si>
    <t>Gasto Mensal</t>
  </si>
  <si>
    <t>Frota</t>
  </si>
  <si>
    <t>2.1.10 - Plano de Saúde</t>
  </si>
  <si>
    <t>/</t>
  </si>
  <si>
    <t>2.1.11 - Cesta Básica</t>
  </si>
  <si>
    <t>2.1.12 - Ticket</t>
  </si>
  <si>
    <t>2.1.13 - Seguro de Vida</t>
  </si>
  <si>
    <t>2.1.14 - Total Benefícios (2.1.9 + 2.1.10 + 2.1.11 + 2.1.12)</t>
  </si>
  <si>
    <t>2.1.15 - Total ( 2.1.9+ 2.1.14 )</t>
  </si>
  <si>
    <t>2.2</t>
  </si>
  <si>
    <t>Depreciação e Remuneração do Capital de Veículos</t>
  </si>
  <si>
    <t>Micro Ônibus / Veí. Peq. Porte (...)</t>
  </si>
  <si>
    <t>ao ano</t>
  </si>
  <si>
    <t>2.2.1 - Depreciação e Remuneração de Ônibus Convencionais</t>
  </si>
  <si>
    <t>Preço Veículo com rodagem</t>
  </si>
  <si>
    <t>Preço Veículo sem Rodagem</t>
  </si>
  <si>
    <t>Quantidade</t>
  </si>
  <si>
    <t>Total                 R$/veíc. /ano</t>
  </si>
  <si>
    <t>Cf./Veíc.</t>
  </si>
  <si>
    <t>Coef. / Frota</t>
  </si>
  <si>
    <t>1 = quantidade de veículos Convencionais</t>
  </si>
  <si>
    <t>2 = Total da coluna 1</t>
  </si>
  <si>
    <t>3 = 1 / 2</t>
  </si>
  <si>
    <t>5 = 3 x 4</t>
  </si>
  <si>
    <t>6 = (5 x Preço do veículo sem pneu)</t>
  </si>
  <si>
    <t>8 = 7 x 3</t>
  </si>
  <si>
    <t>9 = 8 x Preço do veículo sem pneus, câmaras e protetores</t>
  </si>
  <si>
    <t>10 = 9 x Taxa de Remuneração Mensal = 9 x Tx anual</t>
  </si>
  <si>
    <t>11 = Total da coluna 6</t>
  </si>
  <si>
    <t>12 = Total da coluna 10</t>
  </si>
  <si>
    <t>Custo de Depreciação e Remuneração de Ônibus Convencionais (11+12)</t>
  </si>
  <si>
    <t>(2.2.1)</t>
  </si>
  <si>
    <t>,</t>
  </si>
  <si>
    <t>2.2.2 - Depreciação e Remuneração de Micro Ônibus</t>
  </si>
  <si>
    <t>1 = quantidade de micro ônibus</t>
  </si>
  <si>
    <t>Custo de Depreciação e Remuneração de Micro Ônibus (11+12)</t>
  </si>
  <si>
    <t>(2.2.2)</t>
  </si>
  <si>
    <t>2.2.3 - Depreciação e Remuneração de Ônibus Padron</t>
  </si>
  <si>
    <t>1 = quantidade de veículos Padron</t>
  </si>
  <si>
    <t>Custo de Depreciação e Remuneração de Ônibus Padron (11+12)</t>
  </si>
  <si>
    <t>(2.2.3)</t>
  </si>
  <si>
    <t>2.2.4 - Depreciação e Remuneração de Veículos de Pequeno Porte</t>
  </si>
  <si>
    <t>1 = quantidade de veículos de Pequeno Porte</t>
  </si>
  <si>
    <t>Custo de Depreciação e Remuneração de Veíc. Peq. Porte (11+12)</t>
  </si>
  <si>
    <t>(2.2.4)</t>
  </si>
  <si>
    <t>2.2.5 - Custo de Depreciação e Remuneração referente a Veículos</t>
  </si>
  <si>
    <t>Veículos Convencional (...)</t>
  </si>
  <si>
    <t>Micro Ônibus (...)</t>
  </si>
  <si>
    <t>Veículos Padron (...)</t>
  </si>
  <si>
    <t>Veículos Pequeno Porte (...)</t>
  </si>
  <si>
    <t>(2.2.6)</t>
  </si>
  <si>
    <t>(2.2.7)</t>
  </si>
  <si>
    <t>Total Ponderado (2.2.7 / 2.2.6)</t>
  </si>
  <si>
    <t>(2.2.8)</t>
  </si>
  <si>
    <t>2.3 - Remuneração do Capital aplicado em amoxarifado e instalações</t>
  </si>
  <si>
    <t>2.3.1 - Remuneração do Capital aplicado em almoxarifado</t>
  </si>
  <si>
    <t>preço do veículo (ponderado)</t>
  </si>
  <si>
    <t>taxa remun. anual</t>
  </si>
  <si>
    <t xml:space="preserve"> / veic. Ano</t>
  </si>
  <si>
    <t>2.3.2 - Remuneração do Capital aplicado em instalações e equipamentos</t>
  </si>
  <si>
    <t>2.3.3 - Total (2.3.1+2.3.2)</t>
  </si>
  <si>
    <t>2.4 - Depreciação de máquinas, instalações e equipamentos</t>
  </si>
  <si>
    <t>2.5 - Demais Despesas</t>
  </si>
  <si>
    <t>R$ / veic. Ano</t>
  </si>
  <si>
    <t>2.6 - Despesas com Seguros e IPVA</t>
  </si>
  <si>
    <t xml:space="preserve">2.6.1 - Despesas com Seguro Obrigatório </t>
  </si>
  <si>
    <t>2.6.2 - Despesas com IPVA</t>
  </si>
  <si>
    <t>2.6.3 - Despesas com Seguro de Responsabilidade Civil</t>
  </si>
  <si>
    <t>/ veic. Ano</t>
  </si>
  <si>
    <t>2.6.4 - Despesas com Licenciamento</t>
  </si>
  <si>
    <t>2.6.5 - Total (2.6.1 + 2.6.2 + 2.6.3 + 2.6.4)</t>
  </si>
  <si>
    <t xml:space="preserve">2.7 - Custos Fixos </t>
  </si>
  <si>
    <t>2.7.1 - Pessoal (2.1.14)</t>
  </si>
  <si>
    <t>2.7.2 - Depreciação e Remuneração do Capital aplicado em Veículos (2.2.8)</t>
  </si>
  <si>
    <t>2.7.3 - Remuneração de Almoxarifado e Instalações (2.3.3)</t>
  </si>
  <si>
    <t>2.7.4 - Depreciação de Máquinas, Instalações e Equipamentos (2.4)</t>
  </si>
  <si>
    <t>2.7.5 - Despesas Administrativas Diversas (2.5)</t>
  </si>
  <si>
    <t>2.7.6 - Despesas com Seguros e IPVA  (2.6.5)</t>
  </si>
  <si>
    <t>2.7.7 - Total (2.7.1 + 2.7.2 + 2.7.3 + 2.7.4 + 2.7.5 + 2.7.6)</t>
  </si>
  <si>
    <t>Custos</t>
  </si>
  <si>
    <t>Micro ônibus</t>
  </si>
  <si>
    <t xml:space="preserve">  Operacional</t>
  </si>
  <si>
    <t xml:space="preserve">  Reserva</t>
  </si>
  <si>
    <t xml:space="preserve">  Total</t>
  </si>
  <si>
    <t xml:space="preserve">  Ociosa</t>
  </si>
  <si>
    <t>Percurso Médio Anual</t>
  </si>
  <si>
    <t>Demanda Mensal</t>
  </si>
  <si>
    <t>Passageiro Total</t>
  </si>
  <si>
    <t>Passageiro Econômico</t>
  </si>
  <si>
    <t>Dem. Equival.</t>
  </si>
  <si>
    <t>Índice de Passageiros por Quilômetro</t>
  </si>
  <si>
    <t>Passageiros Totais</t>
  </si>
  <si>
    <t>Passageiros Econômicos</t>
  </si>
  <si>
    <t>Impostos/taxas e pro-labore</t>
  </si>
  <si>
    <t>PIS</t>
  </si>
  <si>
    <t>Tot. de Impost.</t>
  </si>
  <si>
    <t>3.1 - Custo Variável (1.5.5)</t>
  </si>
  <si>
    <t>(R$ / Km)</t>
  </si>
  <si>
    <t xml:space="preserve">3.2 - Custo Fixo </t>
  </si>
  <si>
    <t>CF (R$/veic./ano)</t>
  </si>
  <si>
    <t>Percurso médio Anual</t>
  </si>
  <si>
    <t xml:space="preserve">Custo Fixo </t>
  </si>
  <si>
    <t>(2.7.7)                                  /</t>
  </si>
  <si>
    <t>3.3 - Custo total por quilômetro</t>
  </si>
  <si>
    <t>3.4 - Bilhetagem</t>
  </si>
  <si>
    <t>(3.1 + 3.2 + 3.3) x % bilhetagem</t>
  </si>
  <si>
    <t>3.4 - CUSTO TOTAL SEM IMPOSTOS</t>
  </si>
  <si>
    <t>Custo total / km</t>
  </si>
  <si>
    <t>km mensal</t>
  </si>
  <si>
    <t xml:space="preserve"> / mês</t>
  </si>
  <si>
    <t xml:space="preserve">3.5 - CUSTO TOTAL COM IMPOSTOS </t>
  </si>
  <si>
    <t xml:space="preserve">(3.4) </t>
  </si>
  <si>
    <t>x   (1 / (1 - Tot. de Impost.))</t>
  </si>
  <si>
    <t xml:space="preserve">CUSTO MÉDIO POR PASSAGEIRO </t>
  </si>
  <si>
    <t xml:space="preserve">Cp = </t>
  </si>
  <si>
    <t>CUSTO TOTAL COM IMPOSTOS (3.5)</t>
  </si>
  <si>
    <t xml:space="preserve"> / passag.</t>
  </si>
  <si>
    <t>Demanda Equival.</t>
  </si>
  <si>
    <t>1 x 12 x</t>
  </si>
  <si>
    <t>3 x 12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</si>
</sst>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&quot;R$ &quot;#,##0.000"/>
    <numFmt numFmtId="165" formatCode="_(&quot;R$&quot;* #,##0.00_);_(&quot;R$&quot;* \(#,##0.00\);_(&quot;R$&quot;* \-??_);_(@_)"/>
    <numFmt numFmtId="166" formatCode="_-* #,##0.00_-;\-* #,##0.00_-;_-* \-??_-;_-@"/>
    <numFmt numFmtId="167" formatCode="_(* #,##0.00_);_(* \(#,##0.00\);_(* \-??_);_(@_)"/>
    <numFmt numFmtId="168" formatCode="0.0%"/>
    <numFmt numFmtId="169" formatCode="_(&quot;R$&quot;* #,##0.0000_);_(&quot;R$&quot;* \(#,##0.0000\);_(&quot;R$&quot;* \-??_);_(@_)"/>
    <numFmt numFmtId="170" formatCode="#,##0.0000"/>
    <numFmt numFmtId="171" formatCode="_(* #,##0.0000_);_(* \(#,##0.0000\);_(* \-????_);_(@_)"/>
    <numFmt numFmtId="172" formatCode="0.0000"/>
    <numFmt numFmtId="173" formatCode="_(&quot;R$&quot;* #,##0.0000_);_(&quot;R$&quot;* \(#,##0.0000\);_(&quot;R$&quot;* \-????_);_(@_)"/>
    <numFmt numFmtId="174" formatCode="&quot;R$&quot;\ #,##0.00"/>
    <numFmt numFmtId="175" formatCode="0.000000"/>
    <numFmt numFmtId="176" formatCode="0.00000"/>
    <numFmt numFmtId="177" formatCode="_-&quot;R$ &quot;* #,##0.00_-;&quot;-R$ &quot;* #,##0.00_-;_-&quot;R$ &quot;* \-??_-;_-@"/>
    <numFmt numFmtId="178" formatCode="#,##0.000000000"/>
    <numFmt numFmtId="179" formatCode="0.0"/>
    <numFmt numFmtId="180" formatCode="_-&quot;R$ &quot;* #,##0.0000_-;&quot;-R$ &quot;* #,##0.0000_-;_-&quot;R$ &quot;* \-??_-;_-@"/>
    <numFmt numFmtId="181" formatCode="_-&quot;R$&quot;\ * #,##0.00_-;\-&quot;R$&quot;\ * #,##0.00_-;_-&quot;R$&quot;\ * &quot;-&quot;??_-;_-@"/>
    <numFmt numFmtId="182" formatCode="#,##0.000"/>
    <numFmt numFmtId="183" formatCode="0.0000%"/>
  </numFmts>
  <fonts count="25" x14ac:knownFonts="1">
    <font>
      <sz val="10"/>
      <color rgb="FF000000"/>
      <name val="Arial"/>
      <scheme val="minor"/>
    </font>
    <font>
      <b/>
      <sz val="12"/>
      <color rgb="FFFF0000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rgb="FF003366"/>
      <name val="Arial"/>
    </font>
    <font>
      <sz val="10"/>
      <color rgb="FFFF0000"/>
      <name val="Arial"/>
    </font>
    <font>
      <sz val="10"/>
      <color rgb="FF0000FF"/>
      <name val="Arial"/>
    </font>
    <font>
      <b/>
      <sz val="9"/>
      <color theme="1"/>
      <name val="Arial"/>
    </font>
    <font>
      <b/>
      <sz val="10"/>
      <color rgb="FF003366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4"/>
      <color theme="1"/>
      <name val="Arial"/>
    </font>
    <font>
      <b/>
      <sz val="11"/>
      <color rgb="FFFF0000"/>
      <name val="Arial"/>
    </font>
    <font>
      <sz val="8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0"/>
      <color rgb="FFFF0000"/>
      <name val="Arial"/>
    </font>
    <font>
      <u/>
      <sz val="10"/>
      <color theme="1"/>
      <name val="Arial"/>
    </font>
    <font>
      <b/>
      <sz val="10"/>
      <color rgb="FF974806"/>
      <name val="Arial"/>
    </font>
    <font>
      <b/>
      <sz val="9"/>
      <color rgb="FF974806"/>
      <name val="Arial"/>
    </font>
    <font>
      <sz val="9"/>
      <color rgb="FF974806"/>
      <name val="Arial"/>
    </font>
    <font>
      <sz val="9"/>
      <color theme="1"/>
      <name val="Arial"/>
    </font>
    <font>
      <b/>
      <sz val="9"/>
      <color rgb="FF0070C0"/>
      <name val="Arial"/>
    </font>
    <font>
      <b/>
      <sz val="8"/>
      <color rgb="FF0070C0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FFCC00"/>
        <bgColor rgb="FFFFCC00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5">
    <xf numFmtId="0" fontId="0" fillId="0" borderId="0" xfId="0"/>
    <xf numFmtId="0" fontId="3" fillId="0" borderId="0" xfId="0" applyFont="1" applyAlignment="1">
      <alignment vertical="center"/>
    </xf>
    <xf numFmtId="0" fontId="3" fillId="0" borderId="4" xfId="0" applyFont="1" applyBorder="1"/>
    <xf numFmtId="0" fontId="3" fillId="0" borderId="0" xfId="0" applyFont="1"/>
    <xf numFmtId="0" fontId="4" fillId="0" borderId="0" xfId="0" applyFont="1"/>
    <xf numFmtId="0" fontId="3" fillId="0" borderId="5" xfId="0" applyFont="1" applyBorder="1"/>
    <xf numFmtId="164" fontId="5" fillId="2" borderId="6" xfId="0" applyNumberFormat="1" applyFont="1" applyFill="1" applyBorder="1" applyAlignment="1">
      <alignment horizontal="center"/>
    </xf>
    <xf numFmtId="165" fontId="3" fillId="0" borderId="0" xfId="0" applyNumberFormat="1" applyFont="1"/>
    <xf numFmtId="165" fontId="6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3" borderId="7" xfId="0" applyFont="1" applyFill="1" applyBorder="1" applyAlignment="1">
      <alignment horizontal="center"/>
    </xf>
    <xf numFmtId="165" fontId="5" fillId="4" borderId="6" xfId="0" applyNumberFormat="1" applyFont="1" applyFill="1" applyBorder="1"/>
    <xf numFmtId="165" fontId="5" fillId="5" borderId="6" xfId="0" applyNumberFormat="1" applyFont="1" applyFill="1" applyBorder="1"/>
    <xf numFmtId="0" fontId="5" fillId="0" borderId="0" xfId="0" applyFont="1"/>
    <xf numFmtId="165" fontId="3" fillId="3" borderId="7" xfId="0" applyNumberFormat="1" applyFont="1" applyFill="1" applyBorder="1"/>
    <xf numFmtId="165" fontId="5" fillId="6" borderId="6" xfId="0" applyNumberFormat="1" applyFont="1" applyFill="1" applyBorder="1"/>
    <xf numFmtId="165" fontId="5" fillId="0" borderId="0" xfId="0" applyNumberFormat="1" applyFont="1"/>
    <xf numFmtId="0" fontId="3" fillId="3" borderId="7" xfId="0" applyFont="1" applyFill="1" applyBorder="1"/>
    <xf numFmtId="2" fontId="3" fillId="0" borderId="0" xfId="0" applyNumberFormat="1" applyFont="1"/>
    <xf numFmtId="165" fontId="5" fillId="0" borderId="6" xfId="0" applyNumberFormat="1" applyFont="1" applyBorder="1"/>
    <xf numFmtId="0" fontId="7" fillId="0" borderId="0" xfId="0" applyFont="1"/>
    <xf numFmtId="4" fontId="8" fillId="0" borderId="0" xfId="0" applyNumberFormat="1" applyFont="1" applyAlignment="1">
      <alignment horizontal="center"/>
    </xf>
    <xf numFmtId="165" fontId="5" fillId="3" borderId="7" xfId="0" applyNumberFormat="1" applyFont="1" applyFill="1" applyBorder="1"/>
    <xf numFmtId="4" fontId="3" fillId="0" borderId="0" xfId="0" applyNumberFormat="1" applyFont="1"/>
    <xf numFmtId="0" fontId="5" fillId="3" borderId="7" xfId="0" applyFont="1" applyFill="1" applyBorder="1"/>
    <xf numFmtId="0" fontId="9" fillId="0" borderId="0" xfId="0" applyFont="1"/>
    <xf numFmtId="4" fontId="10" fillId="0" borderId="0" xfId="0" applyNumberFormat="1" applyFont="1"/>
    <xf numFmtId="4" fontId="4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9" fillId="2" borderId="6" xfId="0" applyFont="1" applyFill="1" applyBorder="1" applyAlignment="1">
      <alignment horizontal="center"/>
    </xf>
    <xf numFmtId="37" fontId="9" fillId="6" borderId="6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3" fontId="9" fillId="6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5" fontId="5" fillId="7" borderId="6" xfId="0" applyNumberFormat="1" applyFont="1" applyFill="1" applyBorder="1"/>
    <xf numFmtId="166" fontId="4" fillId="0" borderId="0" xfId="0" applyNumberFormat="1" applyFont="1"/>
    <xf numFmtId="165" fontId="4" fillId="0" borderId="0" xfId="0" applyNumberFormat="1" applyFont="1"/>
    <xf numFmtId="165" fontId="5" fillId="2" borderId="6" xfId="0" applyNumberFormat="1" applyFont="1" applyFill="1" applyBorder="1"/>
    <xf numFmtId="0" fontId="6" fillId="0" borderId="4" xfId="0" applyFont="1" applyBorder="1"/>
    <xf numFmtId="10" fontId="5" fillId="8" borderId="6" xfId="0" applyNumberFormat="1" applyFont="1" applyFill="1" applyBorder="1" applyAlignment="1">
      <alignment horizontal="center"/>
    </xf>
    <xf numFmtId="167" fontId="3" fillId="0" borderId="5" xfId="0" applyNumberFormat="1" applyFont="1" applyBorder="1"/>
    <xf numFmtId="165" fontId="7" fillId="0" borderId="0" xfId="0" applyNumberFormat="1" applyFont="1"/>
    <xf numFmtId="3" fontId="5" fillId="6" borderId="6" xfId="0" applyNumberFormat="1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3" fontId="5" fillId="8" borderId="6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9" fontId="3" fillId="0" borderId="0" xfId="0" applyNumberFormat="1" applyFont="1" applyAlignment="1">
      <alignment horizontal="center"/>
    </xf>
    <xf numFmtId="4" fontId="11" fillId="0" borderId="0" xfId="0" applyNumberFormat="1" applyFont="1"/>
    <xf numFmtId="3" fontId="9" fillId="2" borderId="6" xfId="0" applyNumberFormat="1" applyFont="1" applyFill="1" applyBorder="1" applyAlignment="1">
      <alignment horizontal="center"/>
    </xf>
    <xf numFmtId="3" fontId="11" fillId="0" borderId="0" xfId="0" applyNumberFormat="1" applyFont="1"/>
    <xf numFmtId="9" fontId="3" fillId="0" borderId="0" xfId="0" applyNumberFormat="1" applyFont="1"/>
    <xf numFmtId="10" fontId="4" fillId="0" borderId="0" xfId="0" applyNumberFormat="1" applyFont="1"/>
    <xf numFmtId="168" fontId="3" fillId="0" borderId="0" xfId="0" applyNumberFormat="1" applyFont="1" applyAlignment="1">
      <alignment horizontal="center"/>
    </xf>
    <xf numFmtId="3" fontId="10" fillId="0" borderId="5" xfId="0" applyNumberFormat="1" applyFont="1" applyBorder="1"/>
    <xf numFmtId="10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/>
    </xf>
    <xf numFmtId="4" fontId="4" fillId="6" borderId="6" xfId="0" applyNumberFormat="1" applyFont="1" applyFill="1" applyBorder="1" applyAlignment="1">
      <alignment horizontal="center"/>
    </xf>
    <xf numFmtId="10" fontId="5" fillId="5" borderId="6" xfId="0" applyNumberFormat="1" applyFont="1" applyFill="1" applyBorder="1" applyAlignment="1">
      <alignment horizontal="center"/>
    </xf>
    <xf numFmtId="10" fontId="5" fillId="6" borderId="6" xfId="0" applyNumberFormat="1" applyFont="1" applyFill="1" applyBorder="1" applyAlignment="1">
      <alignment horizontal="center"/>
    </xf>
    <xf numFmtId="169" fontId="3" fillId="5" borderId="6" xfId="0" applyNumberFormat="1" applyFont="1" applyFill="1" applyBorder="1"/>
    <xf numFmtId="165" fontId="4" fillId="6" borderId="6" xfId="0" applyNumberFormat="1" applyFont="1" applyFill="1" applyBorder="1" applyAlignment="1">
      <alignment vertical="center"/>
    </xf>
    <xf numFmtId="170" fontId="3" fillId="3" borderId="7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/>
    </xf>
    <xf numFmtId="165" fontId="4" fillId="6" borderId="11" xfId="0" applyNumberFormat="1" applyFont="1" applyFill="1" applyBorder="1" applyAlignment="1">
      <alignment vertical="center"/>
    </xf>
    <xf numFmtId="167" fontId="3" fillId="0" borderId="0" xfId="0" applyNumberFormat="1" applyFont="1"/>
    <xf numFmtId="169" fontId="4" fillId="6" borderId="11" xfId="0" applyNumberFormat="1" applyFont="1" applyFill="1" applyBorder="1" applyAlignment="1">
      <alignment vertical="center"/>
    </xf>
    <xf numFmtId="0" fontId="3" fillId="0" borderId="12" xfId="0" applyFont="1" applyBorder="1"/>
    <xf numFmtId="0" fontId="3" fillId="0" borderId="13" xfId="0" applyFont="1" applyBorder="1"/>
    <xf numFmtId="0" fontId="4" fillId="0" borderId="13" xfId="0" applyFont="1" applyBorder="1"/>
    <xf numFmtId="0" fontId="3" fillId="0" borderId="14" xfId="0" applyFont="1" applyBorder="1"/>
    <xf numFmtId="165" fontId="3" fillId="6" borderId="18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65" fontId="3" fillId="6" borderId="6" xfId="0" applyNumberFormat="1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171" fontId="3" fillId="0" borderId="23" xfId="0" applyNumberFormat="1" applyFont="1" applyBorder="1" applyAlignment="1">
      <alignment vertical="center"/>
    </xf>
    <xf numFmtId="0" fontId="3" fillId="8" borderId="6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9" fontId="3" fillId="8" borderId="6" xfId="0" applyNumberFormat="1" applyFont="1" applyFill="1" applyBorder="1" applyAlignment="1">
      <alignment horizontal="center" vertical="center"/>
    </xf>
    <xf numFmtId="9" fontId="3" fillId="8" borderId="24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10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172" fontId="3" fillId="0" borderId="28" xfId="0" applyNumberFormat="1" applyFont="1" applyBorder="1" applyAlignment="1">
      <alignment horizontal="center" vertical="center"/>
    </xf>
    <xf numFmtId="172" fontId="3" fillId="10" borderId="30" xfId="0" applyNumberFormat="1" applyFont="1" applyFill="1" applyBorder="1" applyAlignment="1">
      <alignment horizontal="center" vertical="center"/>
    </xf>
    <xf numFmtId="172" fontId="3" fillId="0" borderId="20" xfId="0" applyNumberFormat="1" applyFont="1" applyBorder="1" applyAlignment="1">
      <alignment horizontal="center" vertical="center"/>
    </xf>
    <xf numFmtId="173" fontId="3" fillId="0" borderId="28" xfId="0" applyNumberFormat="1" applyFont="1" applyBorder="1" applyAlignment="1">
      <alignment vertical="center"/>
    </xf>
    <xf numFmtId="172" fontId="3" fillId="10" borderId="31" xfId="0" applyNumberFormat="1" applyFont="1" applyFill="1" applyBorder="1" applyAlignment="1">
      <alignment horizontal="center" vertical="center"/>
    </xf>
    <xf numFmtId="165" fontId="3" fillId="0" borderId="20" xfId="0" applyNumberFormat="1" applyFont="1" applyBorder="1" applyAlignment="1">
      <alignment vertical="center"/>
    </xf>
    <xf numFmtId="174" fontId="3" fillId="0" borderId="23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9" borderId="30" xfId="0" applyFont="1" applyFill="1" applyBorder="1" applyAlignment="1">
      <alignment horizontal="center" vertical="center"/>
    </xf>
    <xf numFmtId="172" fontId="3" fillId="0" borderId="29" xfId="0" applyNumberFormat="1" applyFont="1" applyBorder="1" applyAlignment="1">
      <alignment horizontal="center" vertical="center"/>
    </xf>
    <xf numFmtId="172" fontId="3" fillId="0" borderId="0" xfId="0" applyNumberFormat="1" applyFont="1" applyAlignment="1">
      <alignment horizontal="center" vertical="center"/>
    </xf>
    <xf numFmtId="173" fontId="3" fillId="0" borderId="29" xfId="0" applyNumberFormat="1" applyFont="1" applyBorder="1" applyAlignment="1">
      <alignment vertical="center"/>
    </xf>
    <xf numFmtId="172" fontId="3" fillId="10" borderId="32" xfId="0" applyNumberFormat="1" applyFont="1" applyFill="1" applyBorder="1" applyAlignment="1">
      <alignment horizontal="center" vertical="center"/>
    </xf>
    <xf numFmtId="173" fontId="3" fillId="0" borderId="23" xfId="0" applyNumberFormat="1" applyFont="1" applyBorder="1" applyAlignment="1">
      <alignment vertical="center"/>
    </xf>
    <xf numFmtId="172" fontId="3" fillId="11" borderId="30" xfId="0" applyNumberFormat="1" applyFont="1" applyFill="1" applyBorder="1" applyAlignment="1">
      <alignment horizontal="center" vertical="center"/>
    </xf>
    <xf numFmtId="172" fontId="3" fillId="11" borderId="7" xfId="0" applyNumberFormat="1" applyFont="1" applyFill="1" applyBorder="1" applyAlignment="1">
      <alignment horizontal="center" vertical="center"/>
    </xf>
    <xf numFmtId="173" fontId="3" fillId="11" borderId="30" xfId="0" applyNumberFormat="1" applyFont="1" applyFill="1" applyBorder="1" applyAlignment="1">
      <alignment vertical="center"/>
    </xf>
    <xf numFmtId="172" fontId="3" fillId="0" borderId="23" xfId="0" applyNumberFormat="1" applyFont="1" applyBorder="1" applyAlignment="1">
      <alignment horizontal="center" vertical="center"/>
    </xf>
    <xf numFmtId="172" fontId="3" fillId="0" borderId="22" xfId="0" applyNumberFormat="1" applyFont="1" applyBorder="1" applyAlignment="1">
      <alignment horizontal="center" vertical="center"/>
    </xf>
    <xf numFmtId="174" fontId="3" fillId="0" borderId="0" xfId="0" applyNumberFormat="1" applyFont="1" applyAlignment="1">
      <alignment vertical="center"/>
    </xf>
    <xf numFmtId="0" fontId="3" fillId="9" borderId="1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2" fontId="3" fillId="0" borderId="6" xfId="0" applyNumberFormat="1" applyFont="1" applyBorder="1" applyAlignment="1">
      <alignment horizontal="center" vertical="center"/>
    </xf>
    <xf numFmtId="172" fontId="3" fillId="0" borderId="16" xfId="0" applyNumberFormat="1" applyFont="1" applyBorder="1" applyAlignment="1">
      <alignment horizontal="center" vertical="center"/>
    </xf>
    <xf numFmtId="173" fontId="4" fillId="6" borderId="6" xfId="0" applyNumberFormat="1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173" fontId="4" fillId="6" borderId="33" xfId="0" applyNumberFormat="1" applyFont="1" applyFill="1" applyBorder="1" applyAlignment="1">
      <alignment vertical="center"/>
    </xf>
    <xf numFmtId="0" fontId="3" fillId="9" borderId="31" xfId="0" applyFont="1" applyFill="1" applyBorder="1" applyAlignment="1">
      <alignment horizontal="center" vertical="center"/>
    </xf>
    <xf numFmtId="173" fontId="3" fillId="0" borderId="21" xfId="0" applyNumberFormat="1" applyFont="1" applyBorder="1" applyAlignment="1">
      <alignment vertical="center"/>
    </xf>
    <xf numFmtId="169" fontId="3" fillId="0" borderId="21" xfId="0" applyNumberFormat="1" applyFont="1" applyBorder="1" applyAlignment="1">
      <alignment vertical="center"/>
    </xf>
    <xf numFmtId="0" fontId="3" fillId="9" borderId="32" xfId="0" applyFont="1" applyFill="1" applyBorder="1" applyAlignment="1">
      <alignment horizontal="center" vertical="center"/>
    </xf>
    <xf numFmtId="172" fontId="3" fillId="10" borderId="24" xfId="0" applyNumberFormat="1" applyFont="1" applyFill="1" applyBorder="1" applyAlignment="1">
      <alignment horizontal="center" vertical="center"/>
    </xf>
    <xf numFmtId="173" fontId="3" fillId="11" borderId="34" xfId="0" applyNumberFormat="1" applyFont="1" applyFill="1" applyBorder="1" applyAlignment="1">
      <alignment vertical="center"/>
    </xf>
    <xf numFmtId="165" fontId="3" fillId="0" borderId="0" xfId="0" applyNumberFormat="1" applyFont="1" applyAlignment="1">
      <alignment vertical="center"/>
    </xf>
    <xf numFmtId="169" fontId="3" fillId="0" borderId="23" xfId="0" applyNumberFormat="1" applyFont="1" applyBorder="1" applyAlignment="1">
      <alignment vertical="center"/>
    </xf>
    <xf numFmtId="169" fontId="3" fillId="0" borderId="0" xfId="0" applyNumberFormat="1" applyFont="1" applyAlignment="1">
      <alignment vertical="center"/>
    </xf>
    <xf numFmtId="0" fontId="3" fillId="9" borderId="35" xfId="0" applyFont="1" applyFill="1" applyBorder="1" applyAlignment="1">
      <alignment horizontal="center" vertical="center"/>
    </xf>
    <xf numFmtId="172" fontId="3" fillId="0" borderId="36" xfId="0" applyNumberFormat="1" applyFont="1" applyBorder="1" applyAlignment="1">
      <alignment horizontal="center" vertical="center"/>
    </xf>
    <xf numFmtId="172" fontId="3" fillId="0" borderId="2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9" fontId="4" fillId="6" borderId="6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72" fontId="3" fillId="0" borderId="1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14" fillId="0" borderId="5" xfId="0" applyFont="1" applyBorder="1"/>
    <xf numFmtId="0" fontId="15" fillId="0" borderId="0" xfId="0" applyFont="1"/>
    <xf numFmtId="172" fontId="3" fillId="8" borderId="6" xfId="0" applyNumberFormat="1" applyFont="1" applyFill="1" applyBorder="1" applyAlignment="1">
      <alignment horizontal="center"/>
    </xf>
    <xf numFmtId="172" fontId="5" fillId="9" borderId="6" xfId="0" applyNumberFormat="1" applyFont="1" applyFill="1" applyBorder="1" applyAlignment="1">
      <alignment horizontal="center"/>
    </xf>
    <xf numFmtId="172" fontId="5" fillId="6" borderId="6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172" fontId="3" fillId="0" borderId="0" xfId="0" applyNumberFormat="1" applyFont="1"/>
    <xf numFmtId="0" fontId="5" fillId="3" borderId="7" xfId="0" applyFont="1" applyFill="1" applyBorder="1" applyAlignment="1">
      <alignment horizontal="center"/>
    </xf>
    <xf numFmtId="172" fontId="5" fillId="3" borderId="7" xfId="0" applyNumberFormat="1" applyFont="1" applyFill="1" applyBorder="1" applyAlignment="1">
      <alignment horizontal="center"/>
    </xf>
    <xf numFmtId="172" fontId="5" fillId="2" borderId="6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/>
    <xf numFmtId="172" fontId="9" fillId="6" borderId="6" xfId="0" applyNumberFormat="1" applyFont="1" applyFill="1" applyBorder="1" applyAlignment="1">
      <alignment horizontal="center"/>
    </xf>
    <xf numFmtId="172" fontId="3" fillId="0" borderId="0" xfId="0" applyNumberFormat="1" applyFont="1" applyAlignment="1">
      <alignment horizontal="center"/>
    </xf>
    <xf numFmtId="175" fontId="3" fillId="8" borderId="6" xfId="0" applyNumberFormat="1" applyFont="1" applyFill="1" applyBorder="1" applyAlignment="1">
      <alignment horizontal="center"/>
    </xf>
    <xf numFmtId="175" fontId="3" fillId="0" borderId="0" xfId="0" applyNumberFormat="1" applyFont="1"/>
    <xf numFmtId="3" fontId="5" fillId="3" borderId="7" xfId="0" applyNumberFormat="1" applyFont="1" applyFill="1" applyBorder="1" applyAlignment="1">
      <alignment horizontal="center"/>
    </xf>
    <xf numFmtId="3" fontId="3" fillId="0" borderId="0" xfId="0" applyNumberFormat="1" applyFont="1"/>
    <xf numFmtId="165" fontId="5" fillId="9" borderId="6" xfId="0" applyNumberFormat="1" applyFont="1" applyFill="1" applyBorder="1"/>
    <xf numFmtId="176" fontId="3" fillId="0" borderId="0" xfId="0" applyNumberFormat="1" applyFont="1"/>
    <xf numFmtId="169" fontId="5" fillId="6" borderId="6" xfId="0" applyNumberFormat="1" applyFont="1" applyFill="1" applyBorder="1"/>
    <xf numFmtId="0" fontId="6" fillId="0" borderId="0" xfId="0" applyFont="1" applyAlignment="1">
      <alignment horizontal="center"/>
    </xf>
    <xf numFmtId="177" fontId="3" fillId="0" borderId="0" xfId="0" applyNumberFormat="1" applyFont="1"/>
    <xf numFmtId="169" fontId="3" fillId="3" borderId="7" xfId="0" applyNumberFormat="1" applyFont="1" applyFill="1" applyBorder="1"/>
    <xf numFmtId="169" fontId="9" fillId="6" borderId="6" xfId="0" applyNumberFormat="1" applyFont="1" applyFill="1" applyBorder="1"/>
    <xf numFmtId="178" fontId="5" fillId="8" borderId="6" xfId="0" applyNumberFormat="1" applyFont="1" applyFill="1" applyBorder="1" applyAlignment="1">
      <alignment horizontal="center"/>
    </xf>
    <xf numFmtId="175" fontId="5" fillId="6" borderId="6" xfId="0" applyNumberFormat="1" applyFont="1" applyFill="1" applyBorder="1" applyAlignment="1">
      <alignment horizontal="center"/>
    </xf>
    <xf numFmtId="0" fontId="6" fillId="3" borderId="7" xfId="0" applyFont="1" applyFill="1" applyBorder="1"/>
    <xf numFmtId="0" fontId="6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165" fontId="5" fillId="9" borderId="6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/>
    </xf>
    <xf numFmtId="179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center"/>
    </xf>
    <xf numFmtId="179" fontId="6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165" fontId="3" fillId="0" borderId="29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6" fillId="3" borderId="7" xfId="0" applyNumberFormat="1" applyFont="1" applyFill="1" applyBorder="1"/>
    <xf numFmtId="0" fontId="3" fillId="0" borderId="1" xfId="0" applyFont="1" applyBorder="1"/>
    <xf numFmtId="0" fontId="6" fillId="0" borderId="2" xfId="0" applyFont="1" applyBorder="1"/>
    <xf numFmtId="10" fontId="6" fillId="0" borderId="3" xfId="0" applyNumberFormat="1" applyFont="1" applyBorder="1"/>
    <xf numFmtId="165" fontId="9" fillId="6" borderId="6" xfId="0" applyNumberFormat="1" applyFont="1" applyFill="1" applyBorder="1"/>
    <xf numFmtId="0" fontId="6" fillId="6" borderId="37" xfId="0" applyFont="1" applyFill="1" applyBorder="1"/>
    <xf numFmtId="165" fontId="6" fillId="0" borderId="13" xfId="0" applyNumberFormat="1" applyFont="1" applyBorder="1"/>
    <xf numFmtId="0" fontId="6" fillId="0" borderId="13" xfId="0" applyFont="1" applyBorder="1"/>
    <xf numFmtId="0" fontId="6" fillId="0" borderId="14" xfId="0" applyFont="1" applyBorder="1"/>
    <xf numFmtId="1" fontId="3" fillId="9" borderId="6" xfId="0" applyNumberFormat="1" applyFont="1" applyFill="1" applyBorder="1" applyAlignment="1">
      <alignment horizontal="center"/>
    </xf>
    <xf numFmtId="1" fontId="3" fillId="8" borderId="6" xfId="0" applyNumberFormat="1" applyFont="1" applyFill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65" fontId="7" fillId="3" borderId="7" xfId="0" applyNumberFormat="1" applyFont="1" applyFill="1" applyBorder="1"/>
    <xf numFmtId="0" fontId="3" fillId="8" borderId="6" xfId="0" applyFont="1" applyFill="1" applyBorder="1" applyAlignment="1">
      <alignment horizontal="center"/>
    </xf>
    <xf numFmtId="9" fontId="3" fillId="8" borderId="6" xfId="0" applyNumberFormat="1" applyFont="1" applyFill="1" applyBorder="1" applyAlignment="1">
      <alignment horizontal="center"/>
    </xf>
    <xf numFmtId="9" fontId="5" fillId="8" borderId="6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28" xfId="0" applyFont="1" applyBorder="1" applyAlignment="1">
      <alignment horizontal="center" vertical="center"/>
    </xf>
    <xf numFmtId="165" fontId="3" fillId="0" borderId="28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3" fillId="0" borderId="36" xfId="0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3" fontId="3" fillId="0" borderId="29" xfId="0" applyNumberFormat="1" applyFont="1" applyBorder="1" applyAlignment="1">
      <alignment horizontal="center"/>
    </xf>
    <xf numFmtId="170" fontId="3" fillId="0" borderId="29" xfId="0" applyNumberFormat="1" applyFont="1" applyBorder="1" applyAlignment="1">
      <alignment horizontal="center"/>
    </xf>
    <xf numFmtId="172" fontId="3" fillId="0" borderId="22" xfId="0" applyNumberFormat="1" applyFont="1" applyBorder="1" applyAlignment="1">
      <alignment horizontal="center"/>
    </xf>
    <xf numFmtId="169" fontId="3" fillId="0" borderId="23" xfId="0" applyNumberFormat="1" applyFont="1" applyBorder="1" applyAlignment="1">
      <alignment horizontal="center"/>
    </xf>
    <xf numFmtId="169" fontId="3" fillId="0" borderId="29" xfId="0" applyNumberFormat="1" applyFont="1" applyBorder="1"/>
    <xf numFmtId="0" fontId="3" fillId="0" borderId="6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170" fontId="3" fillId="0" borderId="6" xfId="0" applyNumberFormat="1" applyFont="1" applyBorder="1" applyAlignment="1">
      <alignment horizontal="center"/>
    </xf>
    <xf numFmtId="172" fontId="3" fillId="0" borderId="15" xfId="0" applyNumberFormat="1" applyFont="1" applyBorder="1" applyAlignment="1">
      <alignment horizontal="center"/>
    </xf>
    <xf numFmtId="172" fontId="3" fillId="0" borderId="16" xfId="0" applyNumberFormat="1" applyFont="1" applyBorder="1" applyAlignment="1">
      <alignment horizontal="center"/>
    </xf>
    <xf numFmtId="169" fontId="3" fillId="0" borderId="17" xfId="0" applyNumberFormat="1" applyFont="1" applyBorder="1"/>
    <xf numFmtId="0" fontId="3" fillId="0" borderId="15" xfId="0" applyFont="1" applyBorder="1"/>
    <xf numFmtId="0" fontId="3" fillId="0" borderId="16" xfId="0" applyFont="1" applyBorder="1" applyAlignment="1">
      <alignment horizontal="right"/>
    </xf>
    <xf numFmtId="2" fontId="3" fillId="0" borderId="16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169" fontId="3" fillId="0" borderId="6" xfId="0" applyNumberFormat="1" applyFont="1" applyBorder="1"/>
    <xf numFmtId="170" fontId="3" fillId="0" borderId="0" xfId="0" applyNumberFormat="1" applyFont="1" applyAlignment="1">
      <alignment horizontal="center"/>
    </xf>
    <xf numFmtId="169" fontId="3" fillId="0" borderId="28" xfId="0" applyNumberFormat="1" applyFont="1" applyBorder="1"/>
    <xf numFmtId="0" fontId="3" fillId="0" borderId="36" xfId="0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170" fontId="3" fillId="0" borderId="36" xfId="0" applyNumberFormat="1" applyFont="1" applyBorder="1" applyAlignment="1">
      <alignment horizontal="center"/>
    </xf>
    <xf numFmtId="172" fontId="3" fillId="0" borderId="25" xfId="0" applyNumberFormat="1" applyFont="1" applyBorder="1" applyAlignment="1">
      <alignment horizontal="center"/>
    </xf>
    <xf numFmtId="172" fontId="3" fillId="0" borderId="26" xfId="0" applyNumberFormat="1" applyFont="1" applyBorder="1" applyAlignment="1">
      <alignment horizontal="center"/>
    </xf>
    <xf numFmtId="169" fontId="3" fillId="0" borderId="27" xfId="0" applyNumberFormat="1" applyFont="1" applyBorder="1" applyAlignment="1">
      <alignment horizontal="center"/>
    </xf>
    <xf numFmtId="169" fontId="3" fillId="0" borderId="36" xfId="0" applyNumberFormat="1" applyFont="1" applyBorder="1"/>
    <xf numFmtId="169" fontId="3" fillId="0" borderId="0" xfId="0" applyNumberFormat="1" applyFont="1"/>
    <xf numFmtId="0" fontId="4" fillId="0" borderId="0" xfId="0" applyFont="1" applyAlignment="1">
      <alignment horizontal="left"/>
    </xf>
    <xf numFmtId="165" fontId="3" fillId="9" borderId="6" xfId="0" applyNumberFormat="1" applyFont="1" applyFill="1" applyBorder="1"/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69" fontId="3" fillId="0" borderId="0" xfId="0" applyNumberFormat="1" applyFont="1" applyAlignment="1">
      <alignment horizontal="center"/>
    </xf>
    <xf numFmtId="172" fontId="3" fillId="0" borderId="19" xfId="0" applyNumberFormat="1" applyFont="1" applyBorder="1" applyAlignment="1">
      <alignment horizontal="center"/>
    </xf>
    <xf numFmtId="172" fontId="3" fillId="0" borderId="20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26" xfId="0" applyFont="1" applyBorder="1" applyAlignment="1">
      <alignment horizontal="right"/>
    </xf>
    <xf numFmtId="2" fontId="3" fillId="0" borderId="26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165" fontId="3" fillId="0" borderId="26" xfId="0" applyNumberFormat="1" applyFont="1" applyBorder="1"/>
    <xf numFmtId="3" fontId="5" fillId="9" borderId="6" xfId="0" applyNumberFormat="1" applyFont="1" applyFill="1" applyBorder="1" applyAlignment="1">
      <alignment horizontal="center"/>
    </xf>
    <xf numFmtId="165" fontId="5" fillId="6" borderId="18" xfId="0" applyNumberFormat="1" applyFont="1" applyFill="1" applyBorder="1"/>
    <xf numFmtId="165" fontId="17" fillId="0" borderId="0" xfId="0" applyNumberFormat="1" applyFont="1"/>
    <xf numFmtId="165" fontId="5" fillId="9" borderId="6" xfId="0" applyNumberFormat="1" applyFont="1" applyFill="1" applyBorder="1" applyAlignment="1">
      <alignment vertical="center"/>
    </xf>
    <xf numFmtId="10" fontId="3" fillId="8" borderId="6" xfId="0" applyNumberFormat="1" applyFont="1" applyFill="1" applyBorder="1" applyAlignment="1">
      <alignment horizontal="center"/>
    </xf>
    <xf numFmtId="180" fontId="3" fillId="0" borderId="0" xfId="0" applyNumberFormat="1" applyFont="1"/>
    <xf numFmtId="165" fontId="3" fillId="3" borderId="7" xfId="0" applyNumberFormat="1" applyFont="1" applyFill="1" applyBorder="1" applyAlignment="1">
      <alignment vertical="center"/>
    </xf>
    <xf numFmtId="165" fontId="9" fillId="6" borderId="6" xfId="0" applyNumberFormat="1" applyFont="1" applyFill="1" applyBorder="1" applyAlignment="1">
      <alignment vertical="center"/>
    </xf>
    <xf numFmtId="181" fontId="3" fillId="0" borderId="0" xfId="0" applyNumberFormat="1" applyFont="1"/>
    <xf numFmtId="0" fontId="3" fillId="9" borderId="33" xfId="0" applyFont="1" applyFill="1" applyBorder="1"/>
    <xf numFmtId="0" fontId="3" fillId="9" borderId="38" xfId="0" applyFont="1" applyFill="1" applyBorder="1"/>
    <xf numFmtId="0" fontId="3" fillId="9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9" borderId="31" xfId="0" applyFont="1" applyFill="1" applyBorder="1"/>
    <xf numFmtId="0" fontId="3" fillId="9" borderId="39" xfId="0" applyFont="1" applyFill="1" applyBorder="1"/>
    <xf numFmtId="3" fontId="3" fillId="9" borderId="24" xfId="0" applyNumberFormat="1" applyFont="1" applyFill="1" applyBorder="1" applyAlignment="1">
      <alignment horizontal="center"/>
    </xf>
    <xf numFmtId="3" fontId="3" fillId="9" borderId="31" xfId="0" applyNumberFormat="1" applyFont="1" applyFill="1" applyBorder="1" applyAlignment="1">
      <alignment horizontal="center"/>
    </xf>
    <xf numFmtId="3" fontId="3" fillId="6" borderId="24" xfId="0" applyNumberFormat="1" applyFont="1" applyFill="1" applyBorder="1" applyAlignment="1">
      <alignment horizontal="center"/>
    </xf>
    <xf numFmtId="0" fontId="3" fillId="9" borderId="32" xfId="0" applyFont="1" applyFill="1" applyBorder="1"/>
    <xf numFmtId="0" fontId="3" fillId="9" borderId="7" xfId="0" applyFont="1" applyFill="1" applyBorder="1"/>
    <xf numFmtId="0" fontId="3" fillId="9" borderId="30" xfId="0" applyFont="1" applyFill="1" applyBorder="1" applyAlignment="1">
      <alignment horizontal="center"/>
    </xf>
    <xf numFmtId="0" fontId="3" fillId="9" borderId="32" xfId="0" applyFont="1" applyFill="1" applyBorder="1" applyAlignment="1">
      <alignment horizontal="center"/>
    </xf>
    <xf numFmtId="0" fontId="3" fillId="9" borderId="35" xfId="0" applyFont="1" applyFill="1" applyBorder="1"/>
    <xf numFmtId="0" fontId="3" fillId="9" borderId="44" xfId="0" applyFont="1" applyFill="1" applyBorder="1"/>
    <xf numFmtId="3" fontId="5" fillId="9" borderId="18" xfId="0" applyNumberFormat="1" applyFont="1" applyFill="1" applyBorder="1" applyAlignment="1">
      <alignment horizontal="center"/>
    </xf>
    <xf numFmtId="3" fontId="5" fillId="9" borderId="35" xfId="0" applyNumberFormat="1" applyFont="1" applyFill="1" applyBorder="1" applyAlignment="1">
      <alignment horizontal="center"/>
    </xf>
    <xf numFmtId="0" fontId="3" fillId="9" borderId="34" xfId="0" applyFont="1" applyFill="1" applyBorder="1"/>
    <xf numFmtId="0" fontId="3" fillId="9" borderId="47" xfId="0" applyFont="1" applyFill="1" applyBorder="1"/>
    <xf numFmtId="3" fontId="3" fillId="9" borderId="30" xfId="0" applyNumberFormat="1" applyFont="1" applyFill="1" applyBorder="1" applyAlignment="1">
      <alignment horizontal="center"/>
    </xf>
    <xf numFmtId="0" fontId="3" fillId="9" borderId="48" xfId="0" applyFont="1" applyFill="1" applyBorder="1"/>
    <xf numFmtId="3" fontId="5" fillId="6" borderId="24" xfId="0" applyNumberFormat="1" applyFont="1" applyFill="1" applyBorder="1" applyAlignment="1">
      <alignment horizontal="center"/>
    </xf>
    <xf numFmtId="0" fontId="3" fillId="9" borderId="49" xfId="0" applyFont="1" applyFill="1" applyBorder="1"/>
    <xf numFmtId="3" fontId="3" fillId="6" borderId="6" xfId="0" applyNumberFormat="1" applyFont="1" applyFill="1" applyBorder="1" applyAlignment="1">
      <alignment horizontal="center"/>
    </xf>
    <xf numFmtId="182" fontId="3" fillId="8" borderId="6" xfId="0" applyNumberFormat="1" applyFont="1" applyFill="1" applyBorder="1" applyAlignment="1">
      <alignment horizontal="center"/>
    </xf>
    <xf numFmtId="182" fontId="5" fillId="6" borderId="6" xfId="0" applyNumberFormat="1" applyFont="1" applyFill="1" applyBorder="1" applyAlignment="1">
      <alignment horizontal="center"/>
    </xf>
    <xf numFmtId="10" fontId="3" fillId="6" borderId="6" xfId="0" applyNumberFormat="1" applyFont="1" applyFill="1" applyBorder="1" applyAlignment="1">
      <alignment horizontal="center"/>
    </xf>
    <xf numFmtId="4" fontId="4" fillId="6" borderId="6" xfId="0" applyNumberFormat="1" applyFont="1" applyFill="1" applyBorder="1" applyAlignment="1">
      <alignment vertical="center"/>
    </xf>
    <xf numFmtId="170" fontId="3" fillId="9" borderId="6" xfId="0" applyNumberFormat="1" applyFont="1" applyFill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3" fontId="3" fillId="9" borderId="6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vertical="center"/>
    </xf>
    <xf numFmtId="170" fontId="4" fillId="0" borderId="0" xfId="0" applyNumberFormat="1" applyFont="1" applyAlignment="1">
      <alignment horizontal="center"/>
    </xf>
    <xf numFmtId="165" fontId="4" fillId="0" borderId="6" xfId="0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right" vertical="center"/>
    </xf>
    <xf numFmtId="169" fontId="11" fillId="6" borderId="11" xfId="0" applyNumberFormat="1" applyFont="1" applyFill="1" applyBorder="1" applyAlignment="1">
      <alignment vertical="center"/>
    </xf>
    <xf numFmtId="0" fontId="4" fillId="0" borderId="12" xfId="0" applyFont="1" applyBorder="1" applyAlignment="1">
      <alignment horizontal="left"/>
    </xf>
    <xf numFmtId="0" fontId="14" fillId="0" borderId="0" xfId="0" applyFont="1"/>
    <xf numFmtId="183" fontId="3" fillId="0" borderId="0" xfId="0" applyNumberFormat="1" applyFont="1"/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165" fontId="20" fillId="0" borderId="0" xfId="0" applyNumberFormat="1" applyFont="1"/>
    <xf numFmtId="174" fontId="20" fillId="0" borderId="0" xfId="0" applyNumberFormat="1" applyFont="1" applyAlignment="1">
      <alignment horizontal="center"/>
    </xf>
    <xf numFmtId="0" fontId="22" fillId="0" borderId="0" xfId="0" applyFont="1"/>
    <xf numFmtId="0" fontId="20" fillId="0" borderId="0" xfId="0" applyFont="1" applyAlignment="1">
      <alignment horizontal="center" vertical="top" wrapText="1"/>
    </xf>
    <xf numFmtId="10" fontId="20" fillId="0" borderId="0" xfId="0" applyNumberFormat="1" applyFont="1" applyAlignment="1">
      <alignment horizontal="center" vertical="center"/>
    </xf>
    <xf numFmtId="0" fontId="8" fillId="0" borderId="0" xfId="0" applyFont="1"/>
    <xf numFmtId="165" fontId="22" fillId="0" borderId="0" xfId="0" applyNumberFormat="1" applyFont="1"/>
    <xf numFmtId="165" fontId="8" fillId="0" borderId="0" xfId="0" applyNumberFormat="1" applyFont="1" applyAlignment="1">
      <alignment vertical="top"/>
    </xf>
    <xf numFmtId="165" fontId="23" fillId="0" borderId="0" xfId="0" applyNumberFormat="1" applyFont="1" applyAlignment="1">
      <alignment vertical="top"/>
    </xf>
    <xf numFmtId="0" fontId="23" fillId="0" borderId="0" xfId="0" applyFont="1" applyAlignment="1">
      <alignment horizontal="center" vertical="top" wrapText="1"/>
    </xf>
    <xf numFmtId="0" fontId="23" fillId="0" borderId="0" xfId="0" applyFont="1"/>
    <xf numFmtId="165" fontId="23" fillId="0" borderId="0" xfId="0" applyNumberFormat="1" applyFont="1"/>
    <xf numFmtId="0" fontId="22" fillId="0" borderId="0" xfId="0" applyFont="1" applyAlignment="1">
      <alignment wrapText="1"/>
    </xf>
    <xf numFmtId="174" fontId="3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0" borderId="8" xfId="0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/>
    <xf numFmtId="0" fontId="3" fillId="0" borderId="19" xfId="0" applyFont="1" applyBorder="1" applyAlignment="1">
      <alignment horizontal="center" vertical="center" wrapText="1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0" fillId="0" borderId="0" xfId="0"/>
    <xf numFmtId="0" fontId="2" fillId="0" borderId="23" xfId="0" applyFont="1" applyBorder="1"/>
    <xf numFmtId="0" fontId="3" fillId="0" borderId="28" xfId="0" applyFont="1" applyBorder="1" applyAlignment="1">
      <alignment horizontal="center" vertical="center" wrapText="1"/>
    </xf>
    <xf numFmtId="0" fontId="2" fillId="0" borderId="29" xfId="0" applyFont="1" applyBorder="1"/>
    <xf numFmtId="0" fontId="2" fillId="0" borderId="25" xfId="0" applyFont="1" applyBorder="1"/>
    <xf numFmtId="0" fontId="12" fillId="9" borderId="15" xfId="0" applyFont="1" applyFill="1" applyBorder="1" applyAlignment="1">
      <alignment horizontal="center" vertical="center"/>
    </xf>
    <xf numFmtId="0" fontId="2" fillId="0" borderId="17" xfId="0" applyFont="1" applyBorder="1"/>
    <xf numFmtId="0" fontId="4" fillId="0" borderId="15" xfId="0" applyFont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165" fontId="3" fillId="0" borderId="0" xfId="0" applyNumberFormat="1" applyFont="1" applyAlignment="1">
      <alignment horizontal="center"/>
    </xf>
    <xf numFmtId="165" fontId="3" fillId="0" borderId="26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165" fontId="5" fillId="9" borderId="15" xfId="0" applyNumberFormat="1" applyFont="1" applyFill="1" applyBorder="1" applyAlignment="1">
      <alignment horizontal="center"/>
    </xf>
    <xf numFmtId="3" fontId="3" fillId="0" borderId="2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3" fillId="0" borderId="25" xfId="0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10" fontId="20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/>
    </xf>
    <xf numFmtId="10" fontId="23" fillId="0" borderId="0" xfId="0" applyNumberFormat="1" applyFont="1" applyAlignment="1">
      <alignment horizontal="center"/>
    </xf>
    <xf numFmtId="174" fontId="23" fillId="0" borderId="0" xfId="0" applyNumberFormat="1" applyFont="1" applyAlignment="1">
      <alignment horizontal="right"/>
    </xf>
    <xf numFmtId="0" fontId="3" fillId="9" borderId="15" xfId="0" applyFont="1" applyFill="1" applyBorder="1" applyAlignment="1">
      <alignment horizontal="center"/>
    </xf>
    <xf numFmtId="3" fontId="3" fillId="9" borderId="40" xfId="0" applyNumberFormat="1" applyFont="1" applyFill="1" applyBorder="1" applyAlignment="1">
      <alignment horizontal="center"/>
    </xf>
    <xf numFmtId="0" fontId="2" fillId="0" borderId="41" xfId="0" applyFont="1" applyBorder="1"/>
    <xf numFmtId="0" fontId="3" fillId="9" borderId="42" xfId="0" applyFont="1" applyFill="1" applyBorder="1" applyAlignment="1">
      <alignment horizontal="center"/>
    </xf>
    <xf numFmtId="0" fontId="2" fillId="0" borderId="43" xfId="0" applyFont="1" applyBorder="1"/>
    <xf numFmtId="3" fontId="5" fillId="9" borderId="45" xfId="0" applyNumberFormat="1" applyFont="1" applyFill="1" applyBorder="1" applyAlignment="1">
      <alignment horizontal="center"/>
    </xf>
    <xf numFmtId="0" fontId="2" fillId="0" borderId="46" xfId="0" applyFont="1" applyBorder="1"/>
    <xf numFmtId="0" fontId="3" fillId="0" borderId="0" xfId="0" applyFont="1" applyAlignment="1">
      <alignment horizontal="center"/>
    </xf>
    <xf numFmtId="165" fontId="3" fillId="9" borderId="15" xfId="0" applyNumberFormat="1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E0000"/>
  </sheetPr>
  <dimension ref="A1:Z1000"/>
  <sheetViews>
    <sheetView showGridLines="0" topLeftCell="A130" workbookViewId="0">
      <selection sqref="A1:N1"/>
    </sheetView>
  </sheetViews>
  <sheetFormatPr defaultColWidth="12.5546875" defaultRowHeight="15" customHeight="1" x14ac:dyDescent="0.25"/>
  <cols>
    <col min="1" max="2" width="3.44140625" customWidth="1"/>
    <col min="3" max="3" width="21.44140625" customWidth="1"/>
    <col min="4" max="4" width="7.44140625" customWidth="1"/>
    <col min="5" max="5" width="15.5546875" customWidth="1"/>
    <col min="6" max="6" width="2.44140625" customWidth="1"/>
    <col min="7" max="7" width="15.5546875" customWidth="1"/>
    <col min="8" max="8" width="2.44140625" customWidth="1"/>
    <col min="9" max="9" width="15.5546875" customWidth="1"/>
    <col min="10" max="10" width="2.44140625" customWidth="1"/>
    <col min="11" max="11" width="14.88671875" customWidth="1"/>
    <col min="12" max="12" width="1.44140625" customWidth="1"/>
    <col min="13" max="13" width="22.44140625" customWidth="1"/>
    <col min="14" max="14" width="9.5546875" customWidth="1"/>
    <col min="15" max="15" width="10.44140625" customWidth="1"/>
    <col min="16" max="16" width="9.109375" customWidth="1"/>
    <col min="17" max="17" width="15.5546875" customWidth="1"/>
    <col min="18" max="18" width="9.109375" customWidth="1"/>
    <col min="19" max="19" width="10.109375" customWidth="1"/>
    <col min="20" max="26" width="9.109375" customWidth="1"/>
  </cols>
  <sheetData>
    <row r="1" spans="1:26" ht="25.5" customHeight="1" x14ac:dyDescent="0.25">
      <c r="A1" s="320" t="s">
        <v>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2"/>
      <c r="B5" s="3" t="s">
        <v>3</v>
      </c>
      <c r="C5" s="3"/>
      <c r="D5" s="3"/>
      <c r="E5" s="6"/>
      <c r="F5" s="3"/>
      <c r="G5" s="3"/>
      <c r="H5" s="3"/>
      <c r="I5" s="3"/>
      <c r="J5" s="3"/>
      <c r="K5" s="3"/>
      <c r="L5" s="3"/>
      <c r="M5" s="4"/>
      <c r="N5" s="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.25" customHeight="1" x14ac:dyDescent="0.25">
      <c r="A6" s="2"/>
      <c r="B6" s="3"/>
      <c r="C6" s="3"/>
      <c r="D6" s="3"/>
      <c r="E6" s="7"/>
      <c r="F6" s="3"/>
      <c r="G6" s="3"/>
      <c r="H6" s="3"/>
      <c r="I6" s="3"/>
      <c r="J6" s="3"/>
      <c r="K6" s="3"/>
      <c r="L6" s="3"/>
      <c r="M6" s="4"/>
      <c r="N6" s="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5">
      <c r="A7" s="2"/>
      <c r="B7" s="3" t="s">
        <v>4</v>
      </c>
      <c r="C7" s="3"/>
      <c r="D7" s="3"/>
      <c r="E7" s="6"/>
      <c r="F7" s="3"/>
      <c r="G7" s="3"/>
      <c r="H7" s="3"/>
      <c r="I7" s="3"/>
      <c r="J7" s="3"/>
      <c r="K7" s="3"/>
      <c r="L7" s="3"/>
      <c r="M7" s="4"/>
      <c r="N7" s="5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5.25" customHeight="1" x14ac:dyDescent="0.25">
      <c r="A8" s="2"/>
      <c r="B8" s="3"/>
      <c r="C8" s="3"/>
      <c r="D8" s="3"/>
      <c r="E8" s="8"/>
      <c r="F8" s="3"/>
      <c r="G8" s="3"/>
      <c r="H8" s="3"/>
      <c r="I8" s="3"/>
      <c r="J8" s="3"/>
      <c r="K8" s="3"/>
      <c r="L8" s="3"/>
      <c r="M8" s="4"/>
      <c r="N8" s="5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2"/>
      <c r="B9" s="3" t="s">
        <v>5</v>
      </c>
      <c r="C9" s="3"/>
      <c r="D9" s="3"/>
      <c r="E9" s="6"/>
      <c r="F9" s="3"/>
      <c r="G9" s="3"/>
      <c r="H9" s="3"/>
      <c r="I9" s="3"/>
      <c r="J9" s="3"/>
      <c r="K9" s="3"/>
      <c r="L9" s="3"/>
      <c r="M9" s="4"/>
      <c r="N9" s="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5.25" customHeight="1" x14ac:dyDescent="0.25">
      <c r="A10" s="2"/>
      <c r="B10" s="3"/>
      <c r="C10" s="3"/>
      <c r="D10" s="3"/>
      <c r="E10" s="8"/>
      <c r="F10" s="3"/>
      <c r="G10" s="3"/>
      <c r="H10" s="3"/>
      <c r="I10" s="3"/>
      <c r="J10" s="3"/>
      <c r="K10" s="3"/>
      <c r="L10" s="3"/>
      <c r="M10" s="4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2"/>
      <c r="B11" s="3" t="s">
        <v>6</v>
      </c>
      <c r="C11" s="3"/>
      <c r="D11" s="3"/>
      <c r="E11" s="6"/>
      <c r="F11" s="3"/>
      <c r="G11" s="3"/>
      <c r="H11" s="3"/>
      <c r="I11" s="3"/>
      <c r="J11" s="3"/>
      <c r="K11" s="3"/>
      <c r="L11" s="3"/>
      <c r="M11" s="4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5.25" customHeight="1" x14ac:dyDescent="0.25">
      <c r="A12" s="2"/>
      <c r="B12" s="3"/>
      <c r="C12" s="3"/>
      <c r="D12" s="3"/>
      <c r="E12" s="8"/>
      <c r="F12" s="3"/>
      <c r="G12" s="3"/>
      <c r="H12" s="3"/>
      <c r="I12" s="3"/>
      <c r="J12" s="3"/>
      <c r="K12" s="3"/>
      <c r="L12" s="3"/>
      <c r="M12" s="4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2"/>
      <c r="B13" s="3" t="s">
        <v>7</v>
      </c>
      <c r="C13" s="3"/>
      <c r="D13" s="3"/>
      <c r="E13" s="6"/>
      <c r="F13" s="9"/>
      <c r="G13" s="3"/>
      <c r="H13" s="3"/>
      <c r="I13" s="3"/>
      <c r="J13" s="3"/>
      <c r="K13" s="3"/>
      <c r="L13" s="3"/>
      <c r="M13" s="4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5.25" customHeight="1" x14ac:dyDescent="0.25">
      <c r="A14" s="2"/>
      <c r="B14" s="3"/>
      <c r="C14" s="3"/>
      <c r="D14" s="3"/>
      <c r="E14" s="8"/>
      <c r="F14" s="3"/>
      <c r="G14" s="3"/>
      <c r="H14" s="3"/>
      <c r="I14" s="3"/>
      <c r="J14" s="3"/>
      <c r="K14" s="3"/>
      <c r="L14" s="3"/>
      <c r="M14" s="4"/>
      <c r="N14" s="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2"/>
      <c r="B15" s="3" t="s">
        <v>8</v>
      </c>
      <c r="C15" s="3"/>
      <c r="D15" s="3"/>
      <c r="E15" s="6"/>
      <c r="F15" s="3"/>
      <c r="G15" s="3"/>
      <c r="H15" s="3"/>
      <c r="I15" s="3"/>
      <c r="J15" s="3"/>
      <c r="K15" s="3"/>
      <c r="L15" s="3"/>
      <c r="M15" s="4"/>
      <c r="N15" s="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4"/>
      <c r="N16" s="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2" t="s">
        <v>9</v>
      </c>
      <c r="B17" s="3" t="s">
        <v>10</v>
      </c>
      <c r="C17" s="3"/>
      <c r="D17" s="3"/>
      <c r="E17" s="10"/>
      <c r="F17" s="3"/>
      <c r="G17" s="10"/>
      <c r="H17" s="3"/>
      <c r="I17" s="10"/>
      <c r="J17" s="3"/>
      <c r="K17" s="3"/>
      <c r="L17" s="10"/>
      <c r="M17" s="4"/>
      <c r="N17" s="5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2"/>
      <c r="B18" s="3"/>
      <c r="C18" s="3"/>
      <c r="D18" s="3"/>
      <c r="E18" s="11" t="s">
        <v>11</v>
      </c>
      <c r="F18" s="3"/>
      <c r="G18" s="10" t="s">
        <v>12</v>
      </c>
      <c r="H18" s="3"/>
      <c r="I18" s="10" t="s">
        <v>13</v>
      </c>
      <c r="J18" s="3"/>
      <c r="K18" s="10" t="s">
        <v>14</v>
      </c>
      <c r="L18" s="12"/>
      <c r="M18" s="10" t="s">
        <v>15</v>
      </c>
      <c r="N18" s="5"/>
      <c r="O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2"/>
      <c r="B19" s="3" t="s">
        <v>16</v>
      </c>
      <c r="C19" s="3"/>
      <c r="D19" s="3"/>
      <c r="E19" s="13"/>
      <c r="F19" s="9"/>
      <c r="G19" s="13"/>
      <c r="H19" s="9"/>
      <c r="I19" s="14"/>
      <c r="J19" s="15"/>
      <c r="K19" s="13"/>
      <c r="L19" s="16"/>
      <c r="M19" s="17" t="e">
        <f>(E19*E$108+G19*G$108+I19*I$108)/M$108</f>
        <v>#DIV/0!</v>
      </c>
      <c r="N19" s="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5.25" customHeight="1" x14ac:dyDescent="0.25">
      <c r="A20" s="2"/>
      <c r="B20" s="3"/>
      <c r="C20" s="3"/>
      <c r="D20" s="3"/>
      <c r="E20" s="18"/>
      <c r="F20" s="9"/>
      <c r="G20" s="15"/>
      <c r="H20" s="9"/>
      <c r="I20" s="18"/>
      <c r="J20" s="15"/>
      <c r="K20" s="18"/>
      <c r="L20" s="19"/>
      <c r="M20" s="15"/>
      <c r="N20" s="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2"/>
      <c r="B21" s="3" t="s">
        <v>17</v>
      </c>
      <c r="C21" s="3"/>
      <c r="D21" s="3"/>
      <c r="E21" s="13"/>
      <c r="F21" s="9"/>
      <c r="G21" s="13"/>
      <c r="H21" s="9"/>
      <c r="I21" s="14"/>
      <c r="J21" s="15"/>
      <c r="K21" s="13"/>
      <c r="L21" s="16"/>
      <c r="M21" s="17" t="e">
        <f>(E21*E$108+G21*G$108+I21*I$108)/M$108</f>
        <v>#DIV/0!</v>
      </c>
      <c r="N21" s="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5.25" customHeight="1" x14ac:dyDescent="0.25">
      <c r="A22" s="2"/>
      <c r="B22" s="3"/>
      <c r="C22" s="3"/>
      <c r="D22" s="3"/>
      <c r="E22" s="18"/>
      <c r="F22" s="9"/>
      <c r="G22" s="15"/>
      <c r="H22" s="9"/>
      <c r="I22" s="18"/>
      <c r="J22" s="15"/>
      <c r="K22" s="18"/>
      <c r="L22" s="19"/>
      <c r="M22" s="15"/>
      <c r="N22" s="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2"/>
      <c r="B23" s="3" t="s">
        <v>18</v>
      </c>
      <c r="C23" s="3"/>
      <c r="D23" s="20"/>
      <c r="E23" s="14"/>
      <c r="F23" s="9"/>
      <c r="G23" s="14"/>
      <c r="H23" s="9"/>
      <c r="I23" s="14"/>
      <c r="J23" s="15"/>
      <c r="K23" s="14"/>
      <c r="L23" s="16"/>
      <c r="M23" s="21" t="e">
        <f>(E23*E$108+G23*G$108+I23*I$108)/M$108</f>
        <v>#DIV/0!</v>
      </c>
      <c r="N23" s="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5.25" customHeight="1" x14ac:dyDescent="0.25">
      <c r="A24" s="2"/>
      <c r="B24" s="3"/>
      <c r="C24" s="3"/>
      <c r="D24" s="3"/>
      <c r="E24" s="18"/>
      <c r="F24" s="9"/>
      <c r="G24" s="15"/>
      <c r="H24" s="9"/>
      <c r="I24" s="18"/>
      <c r="J24" s="15"/>
      <c r="K24" s="18"/>
      <c r="L24" s="19"/>
      <c r="M24" s="15"/>
      <c r="N24" s="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2"/>
      <c r="B25" s="3" t="s">
        <v>19</v>
      </c>
      <c r="C25" s="3"/>
      <c r="D25" s="3"/>
      <c r="E25" s="14"/>
      <c r="F25" s="9"/>
      <c r="G25" s="14"/>
      <c r="H25" s="9"/>
      <c r="I25" s="14"/>
      <c r="J25" s="15"/>
      <c r="K25" s="14"/>
      <c r="L25" s="16"/>
      <c r="M25" s="21" t="e">
        <f>(E25*E$108+G25*G$108+I25*I$108)/M$108</f>
        <v>#DIV/0!</v>
      </c>
      <c r="N25" s="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2"/>
      <c r="B26" s="3"/>
      <c r="C26" s="3"/>
      <c r="D26" s="3"/>
      <c r="E26" s="3"/>
      <c r="F26" s="9"/>
      <c r="G26" s="3"/>
      <c r="H26" s="9"/>
      <c r="I26" s="9"/>
      <c r="J26" s="3"/>
      <c r="K26" s="22"/>
      <c r="L26" s="19"/>
      <c r="M26" s="4"/>
      <c r="N26" s="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2" t="s">
        <v>20</v>
      </c>
      <c r="B27" s="3" t="s">
        <v>21</v>
      </c>
      <c r="C27" s="3"/>
      <c r="D27" s="3"/>
      <c r="E27" s="3"/>
      <c r="F27" s="3"/>
      <c r="G27" s="3"/>
      <c r="H27" s="3"/>
      <c r="I27" s="3"/>
      <c r="J27" s="3"/>
      <c r="K27" s="3"/>
      <c r="L27" s="19"/>
      <c r="M27" s="4"/>
      <c r="N27" s="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19"/>
      <c r="M28" s="4"/>
      <c r="N28" s="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2"/>
      <c r="B29" s="3" t="s">
        <v>22</v>
      </c>
      <c r="C29" s="3" t="s">
        <v>23</v>
      </c>
      <c r="D29" s="3"/>
      <c r="E29" s="3"/>
      <c r="F29" s="3"/>
      <c r="G29" s="3"/>
      <c r="H29" s="3"/>
      <c r="I29" s="3"/>
      <c r="J29" s="3"/>
      <c r="K29" s="3"/>
      <c r="L29" s="19"/>
      <c r="M29" s="4"/>
      <c r="N29" s="5"/>
      <c r="O29" s="3"/>
      <c r="P29" s="3"/>
      <c r="Q29" s="23"/>
      <c r="R29" s="23"/>
      <c r="S29" s="23"/>
      <c r="T29" s="23"/>
      <c r="U29" s="3"/>
      <c r="V29" s="3"/>
      <c r="W29" s="3"/>
      <c r="X29" s="3"/>
      <c r="Y29" s="3"/>
      <c r="Z29" s="3"/>
    </row>
    <row r="30" spans="1:26" ht="12.75" customHeight="1" x14ac:dyDescent="0.25">
      <c r="A30" s="2"/>
      <c r="B30" s="3"/>
      <c r="C30" s="3"/>
      <c r="D30" s="3"/>
      <c r="E30" s="11" t="s">
        <v>11</v>
      </c>
      <c r="F30" s="3"/>
      <c r="G30" s="10" t="s">
        <v>12</v>
      </c>
      <c r="H30" s="3"/>
      <c r="I30" s="10" t="s">
        <v>13</v>
      </c>
      <c r="J30" s="3"/>
      <c r="K30" s="10" t="s">
        <v>14</v>
      </c>
      <c r="L30" s="12"/>
      <c r="M30" s="10" t="s">
        <v>15</v>
      </c>
      <c r="N30" s="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2"/>
      <c r="B31" s="3"/>
      <c r="C31" s="3" t="s">
        <v>24</v>
      </c>
      <c r="D31" s="3"/>
      <c r="E31" s="13"/>
      <c r="F31" s="15"/>
      <c r="G31" s="13"/>
      <c r="H31" s="15"/>
      <c r="I31" s="14"/>
      <c r="J31" s="15"/>
      <c r="K31" s="13"/>
      <c r="L31" s="24"/>
      <c r="M31" s="17" t="e">
        <f>(E31*E$108+G31*G$108+I31*I$108+K31*K$108)/M$108</f>
        <v>#DIV/0!</v>
      </c>
      <c r="N31" s="5"/>
      <c r="O31" s="3"/>
      <c r="P31" s="3"/>
      <c r="Q31" s="25"/>
      <c r="R31" s="3"/>
      <c r="S31" s="25"/>
      <c r="T31" s="3"/>
      <c r="U31" s="3"/>
      <c r="V31" s="3"/>
      <c r="W31" s="3"/>
      <c r="X31" s="3"/>
      <c r="Y31" s="3"/>
      <c r="Z31" s="3"/>
    </row>
    <row r="32" spans="1:26" ht="5.25" customHeight="1" x14ac:dyDescent="0.25">
      <c r="A32" s="2"/>
      <c r="B32" s="3"/>
      <c r="C32" s="3"/>
      <c r="D32" s="3"/>
      <c r="E32" s="18"/>
      <c r="F32" s="15"/>
      <c r="G32" s="15"/>
      <c r="H32" s="15"/>
      <c r="I32" s="18"/>
      <c r="J32" s="15"/>
      <c r="K32" s="15"/>
      <c r="L32" s="26"/>
      <c r="M32" s="27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2"/>
      <c r="B33" s="3"/>
      <c r="C33" s="3" t="s">
        <v>25</v>
      </c>
      <c r="D33" s="3"/>
      <c r="E33" s="13"/>
      <c r="F33" s="15"/>
      <c r="G33" s="13"/>
      <c r="H33" s="15"/>
      <c r="I33" s="14"/>
      <c r="J33" s="15"/>
      <c r="K33" s="14"/>
      <c r="L33" s="24"/>
      <c r="M33" s="17" t="e">
        <f>(E33*E$108+G33*G$108+I33*I$108+K33*K$108)/M$108</f>
        <v>#DIV/0!</v>
      </c>
      <c r="N33" s="5"/>
      <c r="O33" s="3"/>
      <c r="P33" s="3"/>
      <c r="Q33" s="28"/>
      <c r="R33" s="3"/>
      <c r="S33" s="25"/>
      <c r="T33" s="3"/>
      <c r="U33" s="3"/>
      <c r="V33" s="3"/>
      <c r="W33" s="3"/>
      <c r="X33" s="3"/>
      <c r="Y33" s="3"/>
      <c r="Z33" s="3"/>
    </row>
    <row r="34" spans="1:26" ht="5.25" customHeight="1" x14ac:dyDescent="0.25">
      <c r="A34" s="2"/>
      <c r="B34" s="3"/>
      <c r="C34" s="3"/>
      <c r="D34" s="3"/>
      <c r="E34" s="18"/>
      <c r="F34" s="15"/>
      <c r="G34" s="15"/>
      <c r="H34" s="15"/>
      <c r="I34" s="15"/>
      <c r="J34" s="15"/>
      <c r="K34" s="15"/>
      <c r="L34" s="26"/>
      <c r="M34" s="27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2"/>
      <c r="B35" s="3"/>
      <c r="C35" s="3" t="s">
        <v>26</v>
      </c>
      <c r="D35" s="3"/>
      <c r="E35" s="17"/>
      <c r="F35" s="15"/>
      <c r="G35" s="17"/>
      <c r="H35" s="15"/>
      <c r="I35" s="14"/>
      <c r="J35" s="15"/>
      <c r="K35" s="17"/>
      <c r="L35" s="24"/>
      <c r="M35" s="17" t="e">
        <f>(E35*E$108+G35*G$108+I35*I$108+K35*K$108)/M$108</f>
        <v>#DIV/0!</v>
      </c>
      <c r="N35" s="5"/>
      <c r="O35" s="3"/>
      <c r="P35" s="3"/>
      <c r="Q35" s="29"/>
      <c r="R35" s="3"/>
      <c r="S35" s="25"/>
      <c r="T35" s="3"/>
      <c r="U35" s="3"/>
      <c r="V35" s="3"/>
      <c r="W35" s="3"/>
      <c r="X35" s="3"/>
      <c r="Y35" s="3"/>
      <c r="Z35" s="3"/>
    </row>
    <row r="36" spans="1:26" ht="5.25" customHeight="1" x14ac:dyDescent="0.25">
      <c r="A36" s="2"/>
      <c r="B36" s="3"/>
      <c r="C36" s="3"/>
      <c r="D36" s="3"/>
      <c r="E36" s="18"/>
      <c r="F36" s="15"/>
      <c r="G36" s="15"/>
      <c r="H36" s="15"/>
      <c r="I36" s="15"/>
      <c r="J36" s="15"/>
      <c r="K36" s="15"/>
      <c r="L36" s="26"/>
      <c r="M36" s="27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2"/>
      <c r="B37" s="3"/>
      <c r="C37" s="3" t="s">
        <v>27</v>
      </c>
      <c r="D37" s="3"/>
      <c r="E37" s="17">
        <f>SUM(E31,E33,E35)</f>
        <v>0</v>
      </c>
      <c r="F37" s="15"/>
      <c r="G37" s="17">
        <f>SUM(G31,G33,G35)</f>
        <v>0</v>
      </c>
      <c r="H37" s="15"/>
      <c r="I37" s="14">
        <f>SUM(I31,I33,I35)</f>
        <v>0</v>
      </c>
      <c r="J37" s="15"/>
      <c r="K37" s="17">
        <f>SUM(K31,K33,K35)</f>
        <v>0</v>
      </c>
      <c r="L37" s="24"/>
      <c r="M37" s="17" t="e">
        <f>(E37*E$108+G37*G$108+I37*I$108)/M$108</f>
        <v>#DIV/0!</v>
      </c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5.25" customHeight="1" x14ac:dyDescent="0.25">
      <c r="A38" s="2"/>
      <c r="B38" s="3"/>
      <c r="C38" s="3"/>
      <c r="D38" s="3"/>
      <c r="E38" s="7"/>
      <c r="F38" s="3"/>
      <c r="G38" s="3"/>
      <c r="H38" s="3"/>
      <c r="I38" s="3"/>
      <c r="J38" s="3"/>
      <c r="K38" s="3"/>
      <c r="L38" s="3"/>
      <c r="M38" s="4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2"/>
      <c r="B39" s="3" t="s">
        <v>28</v>
      </c>
      <c r="C39" s="3" t="s">
        <v>29</v>
      </c>
      <c r="D39" s="3"/>
      <c r="E39" s="3"/>
      <c r="F39" s="3"/>
      <c r="G39" s="3"/>
      <c r="H39" s="3"/>
      <c r="I39" s="3"/>
      <c r="J39" s="3"/>
      <c r="K39" s="3"/>
      <c r="L39" s="3"/>
      <c r="M39" s="4"/>
      <c r="N39" s="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2"/>
      <c r="B40" s="3"/>
      <c r="C40" s="3"/>
      <c r="D40" s="30" t="s">
        <v>30</v>
      </c>
      <c r="E40" s="10" t="s">
        <v>31</v>
      </c>
      <c r="F40" s="3"/>
      <c r="G40" s="10" t="s">
        <v>32</v>
      </c>
      <c r="H40" s="3"/>
      <c r="I40" s="10" t="s">
        <v>33</v>
      </c>
      <c r="J40" s="3"/>
      <c r="K40" s="10" t="s">
        <v>34</v>
      </c>
      <c r="L40" s="16"/>
      <c r="M40" s="31" t="s">
        <v>27</v>
      </c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2"/>
      <c r="B41" s="3"/>
      <c r="C41" s="3"/>
      <c r="D41" s="32" t="s">
        <v>35</v>
      </c>
      <c r="E41" s="33"/>
      <c r="F41" s="15"/>
      <c r="G41" s="33"/>
      <c r="H41" s="15"/>
      <c r="I41" s="33"/>
      <c r="J41" s="15"/>
      <c r="K41" s="33"/>
      <c r="L41" s="24"/>
      <c r="M41" s="34" t="str">
        <f t="shared" ref="M41:M56" si="0">IF(AND(E41="",G41="",I41="",K41=""),"",SUM(E41,G41,I41,K41))</f>
        <v/>
      </c>
      <c r="N41" s="3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2"/>
      <c r="B42" s="3"/>
      <c r="C42" s="3"/>
      <c r="D42" s="32" t="s">
        <v>36</v>
      </c>
      <c r="E42" s="33"/>
      <c r="F42" s="15"/>
      <c r="G42" s="33"/>
      <c r="H42" s="15"/>
      <c r="I42" s="33"/>
      <c r="J42" s="15"/>
      <c r="K42" s="33"/>
      <c r="L42" s="24"/>
      <c r="M42" s="34" t="str">
        <f t="shared" si="0"/>
        <v/>
      </c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2"/>
      <c r="B43" s="3"/>
      <c r="C43" s="3"/>
      <c r="D43" s="32" t="s">
        <v>37</v>
      </c>
      <c r="E43" s="33"/>
      <c r="F43" s="15"/>
      <c r="G43" s="33"/>
      <c r="H43" s="15"/>
      <c r="I43" s="33"/>
      <c r="J43" s="15"/>
      <c r="K43" s="33"/>
      <c r="L43" s="24"/>
      <c r="M43" s="34" t="str">
        <f t="shared" si="0"/>
        <v/>
      </c>
      <c r="N43" s="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2"/>
      <c r="B44" s="3"/>
      <c r="C44" s="3"/>
      <c r="D44" s="32" t="s">
        <v>38</v>
      </c>
      <c r="E44" s="33"/>
      <c r="F44" s="15"/>
      <c r="G44" s="33"/>
      <c r="H44" s="15"/>
      <c r="I44" s="33"/>
      <c r="J44" s="15"/>
      <c r="K44" s="33"/>
      <c r="L44" s="24"/>
      <c r="M44" s="34" t="str">
        <f t="shared" si="0"/>
        <v/>
      </c>
      <c r="N44" s="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2"/>
      <c r="B45" s="3"/>
      <c r="C45" s="3"/>
      <c r="D45" s="32" t="s">
        <v>39</v>
      </c>
      <c r="E45" s="33"/>
      <c r="F45" s="15"/>
      <c r="G45" s="33"/>
      <c r="H45" s="15"/>
      <c r="I45" s="33"/>
      <c r="J45" s="15"/>
      <c r="K45" s="33"/>
      <c r="L45" s="24"/>
      <c r="M45" s="34" t="str">
        <f t="shared" si="0"/>
        <v/>
      </c>
      <c r="N45" s="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2"/>
      <c r="B46" s="3"/>
      <c r="C46" s="3"/>
      <c r="D46" s="32" t="s">
        <v>40</v>
      </c>
      <c r="E46" s="33"/>
      <c r="F46" s="15"/>
      <c r="G46" s="33"/>
      <c r="H46" s="15"/>
      <c r="I46" s="33"/>
      <c r="J46" s="15"/>
      <c r="K46" s="33"/>
      <c r="L46" s="24"/>
      <c r="M46" s="34" t="str">
        <f t="shared" si="0"/>
        <v/>
      </c>
      <c r="N46" s="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2"/>
      <c r="B47" s="3"/>
      <c r="C47" s="3"/>
      <c r="D47" s="32" t="s">
        <v>41</v>
      </c>
      <c r="E47" s="33"/>
      <c r="F47" s="15"/>
      <c r="G47" s="33"/>
      <c r="H47" s="15"/>
      <c r="I47" s="33"/>
      <c r="J47" s="15"/>
      <c r="K47" s="33"/>
      <c r="L47" s="24"/>
      <c r="M47" s="34" t="str">
        <f t="shared" si="0"/>
        <v/>
      </c>
      <c r="N47" s="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2"/>
      <c r="B48" s="3"/>
      <c r="C48" s="3"/>
      <c r="D48" s="32" t="s">
        <v>42</v>
      </c>
      <c r="E48" s="33"/>
      <c r="F48" s="15"/>
      <c r="G48" s="33"/>
      <c r="H48" s="15"/>
      <c r="I48" s="33"/>
      <c r="J48" s="15"/>
      <c r="K48" s="33"/>
      <c r="L48" s="24"/>
      <c r="M48" s="34" t="str">
        <f t="shared" si="0"/>
        <v/>
      </c>
      <c r="N48" s="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2"/>
      <c r="B49" s="3"/>
      <c r="C49" s="3"/>
      <c r="D49" s="32" t="s">
        <v>43</v>
      </c>
      <c r="E49" s="33"/>
      <c r="F49" s="15"/>
      <c r="G49" s="33"/>
      <c r="H49" s="15"/>
      <c r="I49" s="33"/>
      <c r="J49" s="15"/>
      <c r="K49" s="33"/>
      <c r="L49" s="24"/>
      <c r="M49" s="34" t="str">
        <f t="shared" si="0"/>
        <v/>
      </c>
      <c r="N49" s="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2"/>
      <c r="B50" s="3"/>
      <c r="C50" s="3"/>
      <c r="D50" s="32" t="s">
        <v>44</v>
      </c>
      <c r="E50" s="33"/>
      <c r="F50" s="15"/>
      <c r="G50" s="33"/>
      <c r="H50" s="15"/>
      <c r="I50" s="33"/>
      <c r="J50" s="15"/>
      <c r="K50" s="33"/>
      <c r="L50" s="24"/>
      <c r="M50" s="34" t="str">
        <f t="shared" si="0"/>
        <v/>
      </c>
      <c r="N50" s="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2"/>
      <c r="B51" s="3"/>
      <c r="C51" s="3"/>
      <c r="D51" s="32" t="s">
        <v>45</v>
      </c>
      <c r="E51" s="33"/>
      <c r="F51" s="15"/>
      <c r="G51" s="33"/>
      <c r="H51" s="15"/>
      <c r="I51" s="33"/>
      <c r="J51" s="15"/>
      <c r="K51" s="33"/>
      <c r="L51" s="24"/>
      <c r="M51" s="34" t="str">
        <f t="shared" si="0"/>
        <v/>
      </c>
      <c r="N51" s="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2"/>
      <c r="B52" s="3"/>
      <c r="C52" s="3"/>
      <c r="D52" s="32" t="s">
        <v>46</v>
      </c>
      <c r="E52" s="33"/>
      <c r="F52" s="15"/>
      <c r="G52" s="33"/>
      <c r="H52" s="15"/>
      <c r="I52" s="33"/>
      <c r="J52" s="15"/>
      <c r="K52" s="33"/>
      <c r="L52" s="24"/>
      <c r="M52" s="34" t="str">
        <f t="shared" si="0"/>
        <v/>
      </c>
      <c r="N52" s="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2"/>
      <c r="B53" s="3"/>
      <c r="C53" s="3"/>
      <c r="D53" s="32" t="s">
        <v>47</v>
      </c>
      <c r="E53" s="33"/>
      <c r="F53" s="15"/>
      <c r="G53" s="33"/>
      <c r="H53" s="15"/>
      <c r="I53" s="33"/>
      <c r="J53" s="15"/>
      <c r="K53" s="33"/>
      <c r="L53" s="24"/>
      <c r="M53" s="34" t="str">
        <f t="shared" si="0"/>
        <v/>
      </c>
      <c r="N53" s="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2"/>
      <c r="B54" s="3"/>
      <c r="C54" s="3"/>
      <c r="D54" s="32" t="s">
        <v>48</v>
      </c>
      <c r="E54" s="33"/>
      <c r="F54" s="15"/>
      <c r="G54" s="33"/>
      <c r="H54" s="15"/>
      <c r="I54" s="33"/>
      <c r="J54" s="15"/>
      <c r="K54" s="33"/>
      <c r="L54" s="24"/>
      <c r="M54" s="34" t="str">
        <f t="shared" si="0"/>
        <v/>
      </c>
      <c r="N54" s="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2"/>
      <c r="B55" s="3"/>
      <c r="C55" s="3"/>
      <c r="D55" s="32" t="s">
        <v>49</v>
      </c>
      <c r="E55" s="33"/>
      <c r="F55" s="15"/>
      <c r="G55" s="33"/>
      <c r="H55" s="15"/>
      <c r="I55" s="33"/>
      <c r="J55" s="15"/>
      <c r="K55" s="33"/>
      <c r="L55" s="24"/>
      <c r="M55" s="34" t="str">
        <f t="shared" si="0"/>
        <v/>
      </c>
      <c r="N55" s="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2"/>
      <c r="B56" s="3"/>
      <c r="C56" s="3"/>
      <c r="D56" s="32" t="s">
        <v>50</v>
      </c>
      <c r="E56" s="33"/>
      <c r="F56" s="15"/>
      <c r="G56" s="33"/>
      <c r="H56" s="15"/>
      <c r="I56" s="33"/>
      <c r="J56" s="15"/>
      <c r="K56" s="33"/>
      <c r="L56" s="24"/>
      <c r="M56" s="34" t="str">
        <f t="shared" si="0"/>
        <v/>
      </c>
      <c r="N56" s="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2"/>
      <c r="B57" s="3"/>
      <c r="C57" s="3" t="s">
        <v>51</v>
      </c>
      <c r="D57" s="3"/>
      <c r="E57" s="36">
        <f>SUM(E41:E56)</f>
        <v>0</v>
      </c>
      <c r="F57" s="37"/>
      <c r="G57" s="36">
        <f>SUM(G41:G56)</f>
        <v>0</v>
      </c>
      <c r="H57" s="37"/>
      <c r="I57" s="36">
        <f>SUM(I41:I56)</f>
        <v>0</v>
      </c>
      <c r="J57" s="37"/>
      <c r="K57" s="36">
        <f>SUM(K41:K56)</f>
        <v>0</v>
      </c>
      <c r="L57" s="24"/>
      <c r="M57" s="34">
        <f>SUM(E57,G57,I57,K57)</f>
        <v>0</v>
      </c>
      <c r="N57" s="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5.25" customHeight="1" x14ac:dyDescent="0.25">
      <c r="A58" s="2"/>
      <c r="B58" s="3"/>
      <c r="C58" s="3"/>
      <c r="D58" s="3"/>
      <c r="E58" s="18"/>
      <c r="F58" s="15"/>
      <c r="G58" s="15"/>
      <c r="H58" s="15"/>
      <c r="I58" s="15"/>
      <c r="J58" s="15"/>
      <c r="K58" s="15"/>
      <c r="L58" s="24"/>
      <c r="M58" s="27"/>
      <c r="N58" s="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2"/>
      <c r="B59" s="3" t="s">
        <v>52</v>
      </c>
      <c r="C59" s="3" t="s">
        <v>53</v>
      </c>
      <c r="D59" s="3"/>
      <c r="E59" s="3"/>
      <c r="F59" s="3"/>
      <c r="G59" s="3"/>
      <c r="H59" s="3"/>
      <c r="I59" s="3"/>
      <c r="J59" s="3"/>
      <c r="K59" s="3"/>
      <c r="L59" s="16"/>
      <c r="M59" s="4"/>
      <c r="N59" s="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5.25" customHeight="1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16"/>
      <c r="M60" s="4"/>
      <c r="N60" s="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2"/>
      <c r="B61" s="3"/>
      <c r="C61" s="3"/>
      <c r="D61" s="11" t="s">
        <v>54</v>
      </c>
      <c r="E61" s="11" t="s">
        <v>55</v>
      </c>
      <c r="F61" s="3"/>
      <c r="G61" s="10" t="s">
        <v>32</v>
      </c>
      <c r="H61" s="3"/>
      <c r="I61" s="10" t="s">
        <v>33</v>
      </c>
      <c r="J61" s="3"/>
      <c r="K61" s="10" t="s">
        <v>34</v>
      </c>
      <c r="L61" s="16"/>
      <c r="M61" s="10" t="s">
        <v>15</v>
      </c>
      <c r="N61" s="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2"/>
      <c r="B62" s="3"/>
      <c r="C62" s="3"/>
      <c r="D62" s="30" t="s">
        <v>56</v>
      </c>
      <c r="E62" s="17">
        <f>E37</f>
        <v>0</v>
      </c>
      <c r="F62" s="15"/>
      <c r="G62" s="17">
        <f>G37</f>
        <v>0</v>
      </c>
      <c r="H62" s="15"/>
      <c r="I62" s="14">
        <f>I37</f>
        <v>0</v>
      </c>
      <c r="J62" s="15"/>
      <c r="K62" s="17">
        <f>K37</f>
        <v>0</v>
      </c>
      <c r="L62" s="24"/>
      <c r="M62" s="17" t="str">
        <f>IF(M57=0,"",(E62*E$57+G62*G$57+I62*I$57+K62*K57)/M$57)</f>
        <v/>
      </c>
      <c r="N62" s="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2"/>
      <c r="B63" s="3"/>
      <c r="C63" s="3"/>
      <c r="D63" s="30" t="s">
        <v>57</v>
      </c>
      <c r="E63" s="17">
        <f>E37-E35</f>
        <v>0</v>
      </c>
      <c r="F63" s="15"/>
      <c r="G63" s="17">
        <f>G37-G35</f>
        <v>0</v>
      </c>
      <c r="H63" s="15"/>
      <c r="I63" s="14">
        <f>I37-I35</f>
        <v>0</v>
      </c>
      <c r="J63" s="15"/>
      <c r="K63" s="17">
        <f>K37-K35</f>
        <v>0</v>
      </c>
      <c r="L63" s="24"/>
      <c r="M63" s="17" t="str">
        <f>IF(M57=0,"",(E63*E$57+G63*G$57+I63*I$57+K63*K57)/M$57)</f>
        <v/>
      </c>
      <c r="N63" s="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4"/>
      <c r="N64" s="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2" t="s">
        <v>58</v>
      </c>
      <c r="B65" s="3" t="s">
        <v>59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4"/>
      <c r="N65" s="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2"/>
      <c r="B66" s="3"/>
      <c r="C66" s="3"/>
      <c r="D66" s="3"/>
      <c r="E66" s="10"/>
      <c r="F66" s="3"/>
      <c r="G66" s="10"/>
      <c r="H66" s="3"/>
      <c r="I66" s="10"/>
      <c r="J66" s="3"/>
      <c r="K66" s="3"/>
      <c r="L66" s="10"/>
      <c r="M66" s="4"/>
      <c r="N66" s="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2"/>
      <c r="B67" s="3" t="s">
        <v>60</v>
      </c>
      <c r="C67" s="3"/>
      <c r="D67" s="3"/>
      <c r="E67" s="38"/>
      <c r="F67" s="3"/>
      <c r="G67" s="7"/>
      <c r="H67" s="3"/>
      <c r="I67" s="7"/>
      <c r="J67" s="3"/>
      <c r="K67" s="3"/>
      <c r="L67" s="7"/>
      <c r="M67" s="39"/>
      <c r="N67" s="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5.25" customHeight="1" x14ac:dyDescent="0.25">
      <c r="A68" s="2"/>
      <c r="B68" s="3"/>
      <c r="C68" s="3"/>
      <c r="D68" s="3"/>
      <c r="E68" s="18"/>
      <c r="F68" s="3"/>
      <c r="G68" s="3"/>
      <c r="H68" s="3"/>
      <c r="I68" s="3"/>
      <c r="J68" s="3"/>
      <c r="K68" s="3"/>
      <c r="L68" s="3"/>
      <c r="M68" s="4"/>
      <c r="N68" s="5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2"/>
      <c r="B69" s="3" t="s">
        <v>61</v>
      </c>
      <c r="C69" s="3"/>
      <c r="D69" s="3"/>
      <c r="E69" s="38"/>
      <c r="F69" s="3"/>
      <c r="G69" s="7"/>
      <c r="H69" s="3"/>
      <c r="I69" s="7"/>
      <c r="J69" s="3"/>
      <c r="K69" s="3"/>
      <c r="L69" s="7"/>
      <c r="M69" s="40"/>
      <c r="N69" s="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5.25" customHeight="1" x14ac:dyDescent="0.25">
      <c r="A70" s="2"/>
      <c r="B70" s="3"/>
      <c r="C70" s="3"/>
      <c r="D70" s="3"/>
      <c r="E70" s="18"/>
      <c r="F70" s="3"/>
      <c r="G70" s="3"/>
      <c r="H70" s="3"/>
      <c r="I70" s="3"/>
      <c r="J70" s="3"/>
      <c r="K70" s="3"/>
      <c r="L70" s="3"/>
      <c r="M70" s="4"/>
      <c r="N70" s="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2"/>
      <c r="B71" s="3" t="s">
        <v>62</v>
      </c>
      <c r="C71" s="3"/>
      <c r="D71" s="3"/>
      <c r="E71" s="41"/>
      <c r="F71" s="3"/>
      <c r="G71" s="7"/>
      <c r="H71" s="3"/>
      <c r="I71" s="7"/>
      <c r="J71" s="3"/>
      <c r="K71" s="3"/>
      <c r="L71" s="7"/>
      <c r="M71" s="4"/>
      <c r="N71" s="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5.25" customHeight="1" x14ac:dyDescent="0.25">
      <c r="A72" s="2"/>
      <c r="B72" s="3"/>
      <c r="C72" s="3"/>
      <c r="D72" s="3"/>
      <c r="E72" s="18"/>
      <c r="F72" s="3"/>
      <c r="G72" s="3"/>
      <c r="H72" s="3"/>
      <c r="I72" s="3"/>
      <c r="J72" s="3"/>
      <c r="K72" s="3"/>
      <c r="L72" s="3"/>
      <c r="M72" s="4"/>
      <c r="N72" s="5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2"/>
      <c r="B73" s="3" t="s">
        <v>63</v>
      </c>
      <c r="C73" s="3"/>
      <c r="D73" s="3"/>
      <c r="E73" s="41"/>
      <c r="F73" s="3"/>
      <c r="G73" s="7"/>
      <c r="H73" s="3"/>
      <c r="I73" s="7"/>
      <c r="J73" s="3"/>
      <c r="K73" s="3"/>
      <c r="L73" s="7"/>
      <c r="M73" s="4"/>
      <c r="N73" s="5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5.25" customHeight="1" x14ac:dyDescent="0.25">
      <c r="A74" s="2"/>
      <c r="B74" s="3"/>
      <c r="C74" s="3"/>
      <c r="D74" s="3"/>
      <c r="E74" s="18"/>
      <c r="F74" s="3"/>
      <c r="G74" s="3"/>
      <c r="H74" s="3"/>
      <c r="I74" s="3"/>
      <c r="J74" s="3"/>
      <c r="K74" s="3"/>
      <c r="L74" s="3"/>
      <c r="M74" s="4"/>
      <c r="N74" s="5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" customHeight="1" x14ac:dyDescent="0.25">
      <c r="A75" s="2"/>
      <c r="B75" s="3" t="s">
        <v>64</v>
      </c>
      <c r="C75" s="3"/>
      <c r="D75" s="3"/>
      <c r="E75" s="41"/>
      <c r="F75" s="3"/>
      <c r="G75" s="3"/>
      <c r="H75" s="3"/>
      <c r="I75" s="3"/>
      <c r="J75" s="3"/>
      <c r="K75" s="3"/>
      <c r="L75" s="3"/>
      <c r="M75" s="4"/>
      <c r="N75" s="5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5.25" customHeight="1" x14ac:dyDescent="0.25">
      <c r="A76" s="2"/>
      <c r="B76" s="3"/>
      <c r="C76" s="3"/>
      <c r="D76" s="3"/>
      <c r="E76" s="18"/>
      <c r="F76" s="3"/>
      <c r="G76" s="3"/>
      <c r="H76" s="3"/>
      <c r="I76" s="3"/>
      <c r="J76" s="3"/>
      <c r="K76" s="3"/>
      <c r="L76" s="3"/>
      <c r="M76" s="4"/>
      <c r="N76" s="5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" customHeight="1" x14ac:dyDescent="0.25">
      <c r="A77" s="2"/>
      <c r="B77" s="3" t="s">
        <v>65</v>
      </c>
      <c r="C77" s="3"/>
      <c r="D77" s="3"/>
      <c r="E77" s="38"/>
      <c r="F77" s="3"/>
      <c r="G77" s="3"/>
      <c r="H77" s="3"/>
      <c r="I77" s="3"/>
      <c r="J77" s="3"/>
      <c r="K77" s="3"/>
      <c r="L77" s="3"/>
      <c r="M77" s="4"/>
      <c r="N77" s="5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5.25" customHeight="1" x14ac:dyDescent="0.25">
      <c r="A78" s="2"/>
      <c r="B78" s="3"/>
      <c r="C78" s="3"/>
      <c r="D78" s="3"/>
      <c r="E78" s="8"/>
      <c r="F78" s="3"/>
      <c r="G78" s="3"/>
      <c r="H78" s="3"/>
      <c r="I78" s="3"/>
      <c r="J78" s="3"/>
      <c r="K78" s="3"/>
      <c r="L78" s="3"/>
      <c r="M78" s="4"/>
      <c r="N78" s="5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42"/>
      <c r="B79" s="3" t="s">
        <v>66</v>
      </c>
      <c r="C79" s="3"/>
      <c r="D79" s="3"/>
      <c r="E79" s="17">
        <f>SUM(E80:E83)</f>
        <v>0</v>
      </c>
      <c r="F79" s="3"/>
      <c r="G79" s="7"/>
      <c r="H79" s="3"/>
      <c r="I79" s="7"/>
      <c r="J79" s="3"/>
      <c r="K79" s="3"/>
      <c r="L79" s="7"/>
      <c r="M79" s="4"/>
      <c r="N79" s="5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42"/>
      <c r="B80" s="3"/>
      <c r="C80" s="3" t="s">
        <v>67</v>
      </c>
      <c r="D80" s="3"/>
      <c r="E80" s="41"/>
      <c r="F80" s="3"/>
      <c r="G80" s="7"/>
      <c r="H80" s="3"/>
      <c r="I80" s="7"/>
      <c r="J80" s="3"/>
      <c r="K80" s="3"/>
      <c r="L80" s="7"/>
      <c r="M80" s="4"/>
      <c r="N80" s="5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42"/>
      <c r="B81" s="3"/>
      <c r="C81" s="3" t="s">
        <v>68</v>
      </c>
      <c r="D81" s="3"/>
      <c r="E81" s="41"/>
      <c r="F81" s="3"/>
      <c r="G81" s="7"/>
      <c r="H81" s="3"/>
      <c r="I81" s="7"/>
      <c r="J81" s="3"/>
      <c r="K81" s="3"/>
      <c r="L81" s="7"/>
      <c r="M81" s="4"/>
      <c r="N81" s="5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42"/>
      <c r="B82" s="3"/>
      <c r="C82" s="3" t="s">
        <v>69</v>
      </c>
      <c r="D82" s="3"/>
      <c r="E82" s="41"/>
      <c r="F82" s="3"/>
      <c r="G82" s="7"/>
      <c r="H82" s="3"/>
      <c r="I82" s="7"/>
      <c r="J82" s="3"/>
      <c r="K82" s="3"/>
      <c r="L82" s="7"/>
      <c r="M82" s="4"/>
      <c r="N82" s="5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42"/>
      <c r="B83" s="3"/>
      <c r="C83" s="3" t="s">
        <v>70</v>
      </c>
      <c r="D83" s="3"/>
      <c r="E83" s="41"/>
      <c r="F83" s="3"/>
      <c r="G83" s="7"/>
      <c r="H83" s="3"/>
      <c r="I83" s="7"/>
      <c r="J83" s="3"/>
      <c r="K83" s="3"/>
      <c r="L83" s="7"/>
      <c r="M83" s="4"/>
      <c r="N83" s="5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5.25" customHeight="1" x14ac:dyDescent="0.25">
      <c r="A84" s="2"/>
      <c r="B84" s="3"/>
      <c r="C84" s="3"/>
      <c r="D84" s="3"/>
      <c r="E84" s="8"/>
      <c r="F84" s="3"/>
      <c r="G84" s="3"/>
      <c r="H84" s="3"/>
      <c r="I84" s="3"/>
      <c r="J84" s="3"/>
      <c r="K84" s="3"/>
      <c r="L84" s="3"/>
      <c r="M84" s="4"/>
      <c r="N84" s="5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2"/>
      <c r="B85" s="3" t="s">
        <v>71</v>
      </c>
      <c r="C85" s="3"/>
      <c r="D85" s="3"/>
      <c r="E85" s="41"/>
      <c r="F85" s="3"/>
      <c r="G85" s="7"/>
      <c r="H85" s="3"/>
      <c r="I85" s="7"/>
      <c r="J85" s="3"/>
      <c r="K85" s="3"/>
      <c r="L85" s="7"/>
      <c r="M85" s="4"/>
      <c r="N85" s="5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2"/>
      <c r="B86" s="3"/>
      <c r="C86" s="3"/>
      <c r="D86" s="3"/>
      <c r="E86" s="9"/>
      <c r="F86" s="3"/>
      <c r="G86" s="3"/>
      <c r="H86" s="3"/>
      <c r="I86" s="3"/>
      <c r="J86" s="3"/>
      <c r="K86" s="3"/>
      <c r="L86" s="3"/>
      <c r="M86" s="4"/>
      <c r="N86" s="5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2" t="s">
        <v>72</v>
      </c>
      <c r="B87" s="3" t="s">
        <v>73</v>
      </c>
      <c r="C87" s="3"/>
      <c r="D87" s="3"/>
      <c r="E87" s="9"/>
      <c r="F87" s="3"/>
      <c r="G87" s="3"/>
      <c r="H87" s="3"/>
      <c r="I87" s="3"/>
      <c r="J87" s="3"/>
      <c r="K87" s="3"/>
      <c r="L87" s="3"/>
      <c r="M87" s="4"/>
      <c r="N87" s="5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.75" customHeight="1" x14ac:dyDescent="0.25">
      <c r="A88" s="2"/>
      <c r="B88" s="3"/>
      <c r="C88" s="3"/>
      <c r="D88" s="3"/>
      <c r="E88" s="9"/>
      <c r="F88" s="3"/>
      <c r="G88" s="3"/>
      <c r="H88" s="3"/>
      <c r="I88" s="3"/>
      <c r="J88" s="3"/>
      <c r="K88" s="3"/>
      <c r="L88" s="3"/>
      <c r="M88" s="4"/>
      <c r="N88" s="5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2"/>
      <c r="B89" s="3" t="s">
        <v>74</v>
      </c>
      <c r="C89" s="3"/>
      <c r="D89" s="3"/>
      <c r="E89" s="43"/>
      <c r="F89" s="3"/>
      <c r="G89" s="3"/>
      <c r="H89" s="3"/>
      <c r="I89" s="3"/>
      <c r="J89" s="3"/>
      <c r="K89" s="3"/>
      <c r="L89" s="3"/>
      <c r="M89" s="4"/>
      <c r="N89" s="5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2"/>
      <c r="B90" s="3"/>
      <c r="C90" s="3"/>
      <c r="D90" s="3"/>
      <c r="E90" s="9"/>
      <c r="F90" s="3"/>
      <c r="G90" s="3"/>
      <c r="H90" s="3"/>
      <c r="I90" s="3"/>
      <c r="J90" s="3"/>
      <c r="K90" s="3"/>
      <c r="L90" s="3"/>
      <c r="M90" s="4"/>
      <c r="N90" s="5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2" t="s">
        <v>75</v>
      </c>
      <c r="B91" s="3" t="s">
        <v>76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4"/>
      <c r="N91" s="44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2"/>
      <c r="B92" s="3"/>
      <c r="C92" s="3"/>
      <c r="D92" s="3"/>
      <c r="E92" s="11" t="s">
        <v>55</v>
      </c>
      <c r="F92" s="3"/>
      <c r="G92" s="10" t="s">
        <v>32</v>
      </c>
      <c r="H92" s="3"/>
      <c r="I92" s="10" t="s">
        <v>33</v>
      </c>
      <c r="J92" s="3"/>
      <c r="K92" s="10" t="s">
        <v>34</v>
      </c>
      <c r="L92" s="16"/>
      <c r="M92" s="4"/>
      <c r="N92" s="44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2"/>
      <c r="B93" s="3" t="s">
        <v>77</v>
      </c>
      <c r="C93" s="3"/>
      <c r="D93" s="3"/>
      <c r="E93" s="38"/>
      <c r="F93" s="15"/>
      <c r="G93" s="38"/>
      <c r="H93" s="15"/>
      <c r="I93" s="14"/>
      <c r="J93" s="15"/>
      <c r="K93" s="38"/>
      <c r="L93" s="16"/>
      <c r="M93" s="3"/>
      <c r="N93" s="5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5.25" customHeight="1" x14ac:dyDescent="0.25">
      <c r="A94" s="2"/>
      <c r="B94" s="3"/>
      <c r="C94" s="3"/>
      <c r="D94" s="3"/>
      <c r="E94" s="8"/>
      <c r="F94" s="9"/>
      <c r="G94" s="45"/>
      <c r="H94" s="9"/>
      <c r="I94" s="45"/>
      <c r="J94" s="3"/>
      <c r="K94" s="8"/>
      <c r="L94" s="16"/>
      <c r="M94" s="3"/>
      <c r="N94" s="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2"/>
      <c r="B95" s="3" t="s">
        <v>78</v>
      </c>
      <c r="C95" s="3"/>
      <c r="D95" s="3"/>
      <c r="E95" s="38"/>
      <c r="F95" s="15"/>
      <c r="G95" s="38"/>
      <c r="H95" s="15"/>
      <c r="I95" s="14"/>
      <c r="J95" s="15"/>
      <c r="K95" s="38"/>
      <c r="L95" s="16"/>
      <c r="M95" s="3"/>
      <c r="N95" s="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5.25" customHeight="1" x14ac:dyDescent="0.25">
      <c r="A96" s="2"/>
      <c r="B96" s="3"/>
      <c r="C96" s="3"/>
      <c r="D96" s="3"/>
      <c r="E96" s="8"/>
      <c r="F96" s="9"/>
      <c r="G96" s="45"/>
      <c r="H96" s="9"/>
      <c r="I96" s="45"/>
      <c r="J96" s="3"/>
      <c r="K96" s="45"/>
      <c r="L96" s="16"/>
      <c r="M96" s="3"/>
      <c r="N96" s="5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2"/>
      <c r="B97" s="3" t="s">
        <v>79</v>
      </c>
      <c r="C97" s="3"/>
      <c r="D97" s="3"/>
      <c r="E97" s="38"/>
      <c r="F97" s="15"/>
      <c r="G97" s="38"/>
      <c r="H97" s="15"/>
      <c r="I97" s="14"/>
      <c r="J97" s="15"/>
      <c r="K97" s="38"/>
      <c r="L97" s="16"/>
      <c r="M97" s="3"/>
      <c r="N97" s="5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5.25" customHeight="1" x14ac:dyDescent="0.25">
      <c r="A98" s="2"/>
      <c r="B98" s="3"/>
      <c r="C98" s="3"/>
      <c r="D98" s="3"/>
      <c r="E98" s="8"/>
      <c r="F98" s="9"/>
      <c r="G98" s="22"/>
      <c r="H98" s="9"/>
      <c r="I98" s="22"/>
      <c r="J98" s="3"/>
      <c r="K98" s="22"/>
      <c r="L98" s="16"/>
      <c r="M98" s="3"/>
      <c r="N98" s="5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2"/>
      <c r="B99" s="3" t="s">
        <v>80</v>
      </c>
      <c r="C99" s="3"/>
      <c r="D99" s="3"/>
      <c r="E99" s="41"/>
      <c r="F99" s="15"/>
      <c r="G99" s="41"/>
      <c r="H99" s="15"/>
      <c r="I99" s="14"/>
      <c r="J99" s="15"/>
      <c r="K99" s="14"/>
      <c r="L99" s="16"/>
      <c r="M99" s="9"/>
      <c r="N99" s="5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2"/>
      <c r="B100" s="3"/>
      <c r="C100" s="3"/>
      <c r="D100" s="3"/>
      <c r="E100" s="8"/>
      <c r="F100" s="9"/>
      <c r="G100" s="8"/>
      <c r="H100" s="9"/>
      <c r="I100" s="8"/>
      <c r="J100" s="3"/>
      <c r="K100" s="3"/>
      <c r="L100" s="16"/>
      <c r="M100" s="4"/>
      <c r="N100" s="5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2"/>
      <c r="B101" s="3" t="s">
        <v>81</v>
      </c>
      <c r="C101" s="3"/>
      <c r="D101" s="3"/>
      <c r="E101" s="43"/>
      <c r="F101" s="3"/>
      <c r="G101" s="7" t="s">
        <v>82</v>
      </c>
      <c r="H101" s="3"/>
      <c r="I101" s="7"/>
      <c r="J101" s="3"/>
      <c r="K101" s="3"/>
      <c r="L101" s="16"/>
      <c r="M101" s="4"/>
      <c r="N101" s="5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16"/>
      <c r="M102" s="4"/>
      <c r="N102" s="5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2" t="s">
        <v>83</v>
      </c>
      <c r="B103" s="3" t="s">
        <v>84</v>
      </c>
      <c r="C103" s="3"/>
      <c r="D103" s="3"/>
      <c r="E103" s="3"/>
      <c r="F103" s="3"/>
      <c r="G103" s="3"/>
      <c r="H103" s="3"/>
      <c r="I103" s="3"/>
      <c r="J103" s="3"/>
      <c r="K103" s="3"/>
      <c r="L103" s="16"/>
      <c r="M103" s="4"/>
      <c r="N103" s="5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16"/>
      <c r="M104" s="4"/>
      <c r="N104" s="5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2"/>
      <c r="B105" s="3" t="s">
        <v>85</v>
      </c>
      <c r="C105" s="3" t="s">
        <v>86</v>
      </c>
      <c r="D105" s="3"/>
      <c r="E105" s="11" t="s">
        <v>55</v>
      </c>
      <c r="F105" s="3"/>
      <c r="G105" s="10" t="s">
        <v>32</v>
      </c>
      <c r="H105" s="3"/>
      <c r="I105" s="10" t="s">
        <v>33</v>
      </c>
      <c r="J105" s="3"/>
      <c r="K105" s="10" t="s">
        <v>34</v>
      </c>
      <c r="L105" s="16"/>
      <c r="M105" s="31" t="s">
        <v>27</v>
      </c>
      <c r="N105" s="5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2"/>
      <c r="B106" s="3"/>
      <c r="C106" s="30" t="s">
        <v>87</v>
      </c>
      <c r="D106" s="3"/>
      <c r="E106" s="46">
        <f>E57-E107</f>
        <v>0</v>
      </c>
      <c r="F106" s="15"/>
      <c r="G106" s="46">
        <f>G57-G107</f>
        <v>0</v>
      </c>
      <c r="H106" s="15"/>
      <c r="I106" s="46">
        <f>I57-I107</f>
        <v>0</v>
      </c>
      <c r="J106" s="15"/>
      <c r="K106" s="46">
        <f>K57-K107</f>
        <v>0</v>
      </c>
      <c r="L106" s="24"/>
      <c r="M106" s="36">
        <f>SUM(E106,G106,I106,K106)</f>
        <v>0</v>
      </c>
      <c r="N106" s="5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2"/>
      <c r="B107" s="3"/>
      <c r="C107" s="30" t="s">
        <v>88</v>
      </c>
      <c r="D107" s="3"/>
      <c r="E107" s="47"/>
      <c r="F107" s="15"/>
      <c r="G107" s="47"/>
      <c r="H107" s="15"/>
      <c r="I107" s="47"/>
      <c r="J107" s="15"/>
      <c r="K107" s="47"/>
      <c r="L107" s="24"/>
      <c r="M107" s="36">
        <f>SUM(E107,G107,I107)</f>
        <v>0</v>
      </c>
      <c r="N107" s="5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2"/>
      <c r="B108" s="3"/>
      <c r="C108" s="30" t="s">
        <v>51</v>
      </c>
      <c r="D108" s="3"/>
      <c r="E108" s="46">
        <f>E57</f>
        <v>0</v>
      </c>
      <c r="F108" s="15"/>
      <c r="G108" s="46">
        <f>G57</f>
        <v>0</v>
      </c>
      <c r="H108" s="15"/>
      <c r="I108" s="48">
        <f>I57</f>
        <v>0</v>
      </c>
      <c r="J108" s="15"/>
      <c r="K108" s="46">
        <f>K57</f>
        <v>0</v>
      </c>
      <c r="L108" s="24"/>
      <c r="M108" s="36">
        <f>SUM(E108,G108,I108,K108)</f>
        <v>0</v>
      </c>
      <c r="N108" s="5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2"/>
      <c r="B109" s="3"/>
      <c r="C109" s="30" t="s">
        <v>89</v>
      </c>
      <c r="D109" s="3"/>
      <c r="E109" s="3"/>
      <c r="F109" s="3"/>
      <c r="G109" s="3"/>
      <c r="H109" s="3"/>
      <c r="I109" s="3"/>
      <c r="J109" s="3"/>
      <c r="K109" s="3"/>
      <c r="L109" s="16"/>
      <c r="M109" s="4"/>
      <c r="N109" s="5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2"/>
      <c r="B110" s="3"/>
      <c r="C110" s="30" t="s">
        <v>90</v>
      </c>
      <c r="D110" s="3"/>
      <c r="E110" s="49"/>
      <c r="F110" s="3"/>
      <c r="G110" s="3"/>
      <c r="H110" s="3"/>
      <c r="I110" s="3"/>
      <c r="J110" s="3"/>
      <c r="K110" s="3"/>
      <c r="L110" s="3"/>
      <c r="M110" s="36">
        <f t="shared" ref="M110:M113" si="1">E110</f>
        <v>0</v>
      </c>
      <c r="N110" s="5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2"/>
      <c r="B111" s="3"/>
      <c r="C111" s="30" t="s">
        <v>91</v>
      </c>
      <c r="D111" s="50"/>
      <c r="E111" s="49"/>
      <c r="F111" s="3"/>
      <c r="G111" s="51"/>
      <c r="H111" s="3"/>
      <c r="I111" s="3"/>
      <c r="J111" s="3"/>
      <c r="K111" s="3"/>
      <c r="L111" s="3"/>
      <c r="M111" s="36">
        <f t="shared" si="1"/>
        <v>0</v>
      </c>
      <c r="N111" s="5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2"/>
      <c r="B112" s="3"/>
      <c r="C112" s="30" t="s">
        <v>27</v>
      </c>
      <c r="D112" s="3"/>
      <c r="E112" s="46">
        <f>SUM(E110:E111)</f>
        <v>0</v>
      </c>
      <c r="F112" s="3"/>
      <c r="G112" s="3"/>
      <c r="H112" s="3"/>
      <c r="I112" s="3"/>
      <c r="J112" s="3"/>
      <c r="K112" s="3"/>
      <c r="L112" s="3"/>
      <c r="M112" s="36">
        <f t="shared" si="1"/>
        <v>0</v>
      </c>
      <c r="N112" s="5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2"/>
      <c r="B113" s="3"/>
      <c r="C113" s="30" t="s">
        <v>92</v>
      </c>
      <c r="D113" s="3"/>
      <c r="E113" s="46">
        <f>IF(E106=0,0,E112/M106)</f>
        <v>0</v>
      </c>
      <c r="F113" s="3"/>
      <c r="G113" s="3"/>
      <c r="H113" s="3"/>
      <c r="I113" s="3"/>
      <c r="J113" s="3"/>
      <c r="K113" s="3"/>
      <c r="L113" s="3"/>
      <c r="M113" s="36">
        <f t="shared" si="1"/>
        <v>0</v>
      </c>
      <c r="N113" s="5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2"/>
      <c r="B114" s="3" t="s">
        <v>93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4"/>
      <c r="N114" s="5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2"/>
      <c r="B115" s="3"/>
      <c r="C115" s="3" t="s">
        <v>94</v>
      </c>
      <c r="D115" s="3"/>
      <c r="E115" s="3"/>
      <c r="F115" s="3"/>
      <c r="G115" s="3"/>
      <c r="H115" s="3"/>
      <c r="I115" s="3"/>
      <c r="J115" s="3"/>
      <c r="K115" s="3"/>
      <c r="L115" s="3"/>
      <c r="M115" s="52"/>
      <c r="N115" s="5"/>
      <c r="O115" s="5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2"/>
      <c r="B116" s="3"/>
      <c r="C116" s="3" t="s">
        <v>95</v>
      </c>
      <c r="D116" s="3"/>
      <c r="E116" s="3" t="s">
        <v>96</v>
      </c>
      <c r="F116" s="54"/>
      <c r="G116" s="55"/>
      <c r="H116" s="3" t="s">
        <v>97</v>
      </c>
      <c r="I116" s="3"/>
      <c r="J116" s="3"/>
      <c r="K116" s="3"/>
      <c r="L116" s="56"/>
      <c r="M116" s="52"/>
      <c r="N116" s="57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2"/>
      <c r="B117" s="3"/>
      <c r="C117" s="3" t="s">
        <v>98</v>
      </c>
      <c r="D117" s="3"/>
      <c r="E117" s="3"/>
      <c r="F117" s="54"/>
      <c r="G117" s="55"/>
      <c r="H117" s="3"/>
      <c r="I117" s="3"/>
      <c r="J117" s="3"/>
      <c r="K117" s="3"/>
      <c r="L117" s="3"/>
      <c r="M117" s="36">
        <f>SUM(M115:M116)</f>
        <v>0</v>
      </c>
      <c r="N117" s="5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2"/>
      <c r="B118" s="3"/>
      <c r="C118" s="3" t="s">
        <v>99</v>
      </c>
      <c r="D118" s="3"/>
      <c r="E118" s="30"/>
      <c r="F118" s="3"/>
      <c r="G118" s="58"/>
      <c r="H118" s="3"/>
      <c r="I118" s="3"/>
      <c r="J118" s="3"/>
      <c r="K118" s="3"/>
      <c r="L118" s="3"/>
      <c r="M118" s="36">
        <f>M115+M116*(1-G116)</f>
        <v>0</v>
      </c>
      <c r="N118" s="5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6" customHeight="1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59"/>
      <c r="N119" s="5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2"/>
      <c r="B120" s="3" t="s">
        <v>100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59"/>
      <c r="N120" s="5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0" t="s">
        <v>101</v>
      </c>
      <c r="M121" s="60" t="str">
        <f>IF(M112=0,"",M117/M$112)</f>
        <v/>
      </c>
      <c r="N121" s="5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0" t="s">
        <v>102</v>
      </c>
      <c r="M122" s="60" t="str">
        <f>IF(M112=0,"",M118/M$112)</f>
        <v/>
      </c>
      <c r="N122" s="5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2"/>
      <c r="B123" s="3" t="s">
        <v>103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4"/>
      <c r="N123" s="5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2"/>
      <c r="B124" s="3"/>
      <c r="C124" s="3" t="s">
        <v>104</v>
      </c>
      <c r="D124" s="3"/>
      <c r="E124" s="3"/>
      <c r="F124" s="3"/>
      <c r="G124" s="3"/>
      <c r="H124" s="3"/>
      <c r="I124" s="3"/>
      <c r="J124" s="3"/>
      <c r="K124" s="3"/>
      <c r="L124" s="3"/>
      <c r="M124" s="61">
        <v>0</v>
      </c>
      <c r="N124" s="5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2"/>
      <c r="B125" s="3"/>
      <c r="C125" s="3" t="s">
        <v>105</v>
      </c>
      <c r="D125" s="3"/>
      <c r="E125" s="3"/>
      <c r="F125" s="3"/>
      <c r="G125" s="3"/>
      <c r="H125" s="3"/>
      <c r="I125" s="3"/>
      <c r="J125" s="3"/>
      <c r="K125" s="3"/>
      <c r="L125" s="3"/>
      <c r="M125" s="61">
        <v>0</v>
      </c>
      <c r="N125" s="5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2"/>
      <c r="B126" s="3"/>
      <c r="C126" s="3" t="s">
        <v>106</v>
      </c>
      <c r="D126" s="3"/>
      <c r="E126" s="3"/>
      <c r="F126" s="3"/>
      <c r="G126" s="3"/>
      <c r="H126" s="3"/>
      <c r="I126" s="3"/>
      <c r="J126" s="3"/>
      <c r="K126" s="3"/>
      <c r="L126" s="3"/>
      <c r="M126" s="43">
        <v>0</v>
      </c>
      <c r="N126" s="5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2"/>
      <c r="B127" s="3"/>
      <c r="C127" s="3" t="s">
        <v>107</v>
      </c>
      <c r="D127" s="3"/>
      <c r="E127" s="3"/>
      <c r="F127" s="3"/>
      <c r="G127" s="3"/>
      <c r="H127" s="3"/>
      <c r="I127" s="3"/>
      <c r="J127" s="3"/>
      <c r="K127" s="3"/>
      <c r="L127" s="3"/>
      <c r="M127" s="61">
        <v>0</v>
      </c>
      <c r="N127" s="5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2"/>
      <c r="B128" s="3"/>
      <c r="C128" s="3" t="s">
        <v>108</v>
      </c>
      <c r="D128" s="3"/>
      <c r="E128" s="3"/>
      <c r="F128" s="3"/>
      <c r="G128" s="3"/>
      <c r="H128" s="3"/>
      <c r="I128" s="3"/>
      <c r="J128" s="3"/>
      <c r="K128" s="3"/>
      <c r="L128" s="3"/>
      <c r="M128" s="62">
        <f>SUM(M124:M127)</f>
        <v>0</v>
      </c>
      <c r="N128" s="5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2"/>
      <c r="B129" s="3"/>
      <c r="C129" s="3" t="s">
        <v>109</v>
      </c>
      <c r="D129" s="3"/>
      <c r="E129" s="3"/>
      <c r="F129" s="3"/>
      <c r="G129" s="3"/>
      <c r="H129" s="3"/>
      <c r="I129" s="3"/>
      <c r="J129" s="3"/>
      <c r="K129" s="3"/>
      <c r="L129" s="3"/>
      <c r="M129" s="63"/>
      <c r="N129" s="5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4"/>
      <c r="N130" s="5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2"/>
      <c r="B131" s="3" t="s">
        <v>110</v>
      </c>
      <c r="C131" s="3" t="s">
        <v>111</v>
      </c>
      <c r="D131" s="3"/>
      <c r="E131" s="3"/>
      <c r="F131" s="3"/>
      <c r="G131" s="3"/>
      <c r="H131" s="3"/>
      <c r="I131" s="3"/>
      <c r="J131" s="3"/>
      <c r="K131" s="3"/>
      <c r="L131" s="3"/>
      <c r="M131" s="4"/>
      <c r="N131" s="5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.75" customHeight="1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4"/>
      <c r="N132" s="5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2"/>
      <c r="B133" s="3"/>
      <c r="C133" s="3" t="s">
        <v>112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5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.75" customHeight="1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5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10" t="s">
        <v>112</v>
      </c>
      <c r="N135" s="5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64" t="e">
        <f>'Custos Ano1'!L408</f>
        <v>#VALUE!</v>
      </c>
      <c r="N136" s="5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4.5" customHeight="1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5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2"/>
      <c r="B138" s="3"/>
      <c r="C138" s="3" t="s">
        <v>113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5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.75" customHeight="1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5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10" t="s">
        <v>114</v>
      </c>
      <c r="N140" s="5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64" t="e">
        <f>'Custos Ano1'!L413</f>
        <v>#DIV/0!</v>
      </c>
      <c r="N141" s="5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4.5" customHeight="1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5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5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2"/>
      <c r="B144" s="3"/>
      <c r="C144" s="3"/>
      <c r="D144" s="3"/>
      <c r="E144" s="12"/>
      <c r="F144" s="19"/>
      <c r="G144" s="19"/>
      <c r="H144" s="19"/>
      <c r="I144" s="12"/>
      <c r="J144" s="3"/>
      <c r="K144" s="3"/>
      <c r="L144" s="3"/>
      <c r="M144" s="10" t="s">
        <v>114</v>
      </c>
      <c r="N144" s="5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2"/>
      <c r="B145" s="3"/>
      <c r="C145" s="3" t="s">
        <v>115</v>
      </c>
      <c r="D145" s="3"/>
      <c r="E145" s="65"/>
      <c r="F145" s="19"/>
      <c r="G145" s="12"/>
      <c r="H145" s="19"/>
      <c r="I145" s="66"/>
      <c r="J145" s="3"/>
      <c r="K145" s="3"/>
      <c r="L145" s="10"/>
      <c r="M145" s="64" t="e">
        <f>'Custos Ano1'!L415</f>
        <v>#VALUE!</v>
      </c>
      <c r="N145" s="5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5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 x14ac:dyDescent="0.25">
      <c r="A147" s="2"/>
      <c r="B147" s="323" t="s">
        <v>116</v>
      </c>
      <c r="C147" s="324"/>
      <c r="D147" s="324"/>
      <c r="E147" s="324"/>
      <c r="F147" s="324"/>
      <c r="G147" s="324"/>
      <c r="H147" s="324"/>
      <c r="I147" s="325"/>
      <c r="J147" s="1"/>
      <c r="K147" s="1"/>
      <c r="L147" s="1"/>
      <c r="M147" s="67" t="e">
        <f>'Custos Ano1'!L422</f>
        <v>#VALUE!</v>
      </c>
      <c r="N147" s="5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4"/>
      <c r="N148" s="5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 x14ac:dyDescent="0.25">
      <c r="A149" s="2"/>
      <c r="B149" s="323" t="s">
        <v>117</v>
      </c>
      <c r="C149" s="324"/>
      <c r="D149" s="324"/>
      <c r="E149" s="324"/>
      <c r="F149" s="324"/>
      <c r="G149" s="324"/>
      <c r="H149" s="324"/>
      <c r="I149" s="325"/>
      <c r="J149" s="3"/>
      <c r="K149" s="3"/>
      <c r="L149" s="3"/>
      <c r="M149" s="67" t="e">
        <f>'Custos Ano1'!L424</f>
        <v>#VALUE!</v>
      </c>
      <c r="N149" s="5"/>
      <c r="O149" s="68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4"/>
      <c r="N150" s="5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 x14ac:dyDescent="0.25">
      <c r="A151" s="2"/>
      <c r="B151" s="323" t="s">
        <v>118</v>
      </c>
      <c r="C151" s="324"/>
      <c r="D151" s="324"/>
      <c r="E151" s="324"/>
      <c r="F151" s="324"/>
      <c r="G151" s="324"/>
      <c r="H151" s="324"/>
      <c r="I151" s="325"/>
      <c r="J151" s="1"/>
      <c r="K151" s="1"/>
      <c r="L151" s="1"/>
      <c r="M151" s="69" t="e">
        <f>'Custos Ano1'!L428</f>
        <v>#VALUE!</v>
      </c>
      <c r="N151" s="5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4"/>
      <c r="N152" s="5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.75" customHeight="1" x14ac:dyDescent="0.25">
      <c r="A153" s="2"/>
      <c r="B153" s="323" t="s">
        <v>119</v>
      </c>
      <c r="C153" s="324"/>
      <c r="D153" s="324"/>
      <c r="E153" s="324"/>
      <c r="F153" s="324"/>
      <c r="G153" s="324"/>
      <c r="H153" s="324"/>
      <c r="I153" s="325"/>
      <c r="J153" s="3"/>
      <c r="K153" s="3"/>
      <c r="L153" s="3"/>
      <c r="M153" s="69" t="e">
        <f>M151*M122</f>
        <v>#VALUE!</v>
      </c>
      <c r="N153" s="5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70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2"/>
      <c r="N154" s="7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4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4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4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4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4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4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4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4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4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4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4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4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4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4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4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4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4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4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4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4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4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4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4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4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4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4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4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4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4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4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4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4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4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4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4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4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4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4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4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4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4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4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4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4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4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4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4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4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4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4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4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4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4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4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4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4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4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4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4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4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4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4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4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4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4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4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4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4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4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4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4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4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4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4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4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4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4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4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4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4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4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4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4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4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4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4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4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4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4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4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4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4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4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4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4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4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4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4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4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4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4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4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4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4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4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4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4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4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4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4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4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4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4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4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4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4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4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4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4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4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4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4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4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4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4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4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4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4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4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4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4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4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4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4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4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4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4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4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4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4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4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4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4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4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4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4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4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4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4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4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4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4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4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4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4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4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4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4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4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4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4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4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4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4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4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4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4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4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4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4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4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4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4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4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4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4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4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4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4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4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4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4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4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4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4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4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4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4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4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4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4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4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4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4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4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4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4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4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4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4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4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4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4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4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4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4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4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4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4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4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4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4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4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4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4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4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4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4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4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4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4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4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4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4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4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4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4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4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4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4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4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4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4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4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4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4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4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4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4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4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4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4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4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4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4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4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4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4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4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4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4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4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4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4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4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4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4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4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4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4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4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4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4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4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4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4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4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4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4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4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4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4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4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4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4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4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4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4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4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4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4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4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4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4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4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4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4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4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4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4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4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4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4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4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4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4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4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4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4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4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4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4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4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4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4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4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4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4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4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4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4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4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4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4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4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4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4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4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4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4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4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4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4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4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4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4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4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4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4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4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4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4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4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4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4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4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4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4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4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4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4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4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4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4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4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4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4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4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4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4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4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4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4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4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4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4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4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4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4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4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4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4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4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4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4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4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4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4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4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4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4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4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4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4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4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4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4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4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4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4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4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4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4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4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4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4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4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4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4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4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4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4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4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4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4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4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4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4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4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4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4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4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4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4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4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4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4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4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4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4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4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4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4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4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4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4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4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4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4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4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4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4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4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4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4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4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4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4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4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4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4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4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4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4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4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4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4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4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4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4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4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4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4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4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4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4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4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4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4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4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4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4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4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4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4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4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4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4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4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4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4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4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4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4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4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4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4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4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4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4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4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4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4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4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4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4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4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4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4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4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4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4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4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4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4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4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4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4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4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4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4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4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4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4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4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4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4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4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4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4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4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4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4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4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4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4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4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4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4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4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4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4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4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4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4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4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4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4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4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4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4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4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4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4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4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4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4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4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4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4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4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4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4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4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4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4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4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4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4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4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4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4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4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4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4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4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4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4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4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4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4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4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4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4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4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4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4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4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4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4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4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4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4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4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4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4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4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4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4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4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4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4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4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4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4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4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4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4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4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4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4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4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4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4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4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4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4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4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4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4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4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4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4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4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4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4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4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4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4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4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4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4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4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4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4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4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4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4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4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4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4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4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4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4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4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4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4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4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4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4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4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4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4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4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4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4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4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4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4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4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4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4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4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4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4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4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4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4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4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4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4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4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4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4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4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4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4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4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4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4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4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4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4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4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4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4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4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4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4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4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4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4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4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4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4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4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4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4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4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4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4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4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4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4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4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4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4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4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4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4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4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4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4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4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4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4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4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4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4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4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4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4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4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4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4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4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4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4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4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4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4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4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4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4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4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4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4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4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4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4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4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4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4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4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4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4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4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4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4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4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4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4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4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4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4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4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4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4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4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4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4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4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4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4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4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4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4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4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4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4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4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4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4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4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4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4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4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4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4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4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4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4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4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4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4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4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4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4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4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4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4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4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4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4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4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4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4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4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4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4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4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4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4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4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4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4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4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4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4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4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4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4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4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4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4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4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4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4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4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4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4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4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4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4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4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4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4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4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4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4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4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4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4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4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4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4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4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4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4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4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4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4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4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4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4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4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4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4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4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4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4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4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4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4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4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4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4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4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4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4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4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4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4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4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4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4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4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4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4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4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4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4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4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4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4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4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">
    <mergeCell ref="A1:N1"/>
    <mergeCell ref="B147:I147"/>
    <mergeCell ref="B149:I149"/>
    <mergeCell ref="B151:I151"/>
    <mergeCell ref="B153:I153"/>
  </mergeCells>
  <printOptions horizontalCentered="1"/>
  <pageMargins left="0" right="0" top="0.19652777777777777" bottom="0" header="0" footer="0"/>
  <pageSetup paperSize="9" orientation="portrait"/>
  <rowBreaks count="1" manualBreakCount="1">
    <brk id="9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Z1000"/>
  <sheetViews>
    <sheetView showGridLines="0" topLeftCell="A91" workbookViewId="0">
      <selection sqref="A1:L1"/>
    </sheetView>
  </sheetViews>
  <sheetFormatPr defaultColWidth="12.5546875" defaultRowHeight="15" customHeight="1" x14ac:dyDescent="0.25"/>
  <cols>
    <col min="1" max="1" width="3.109375" customWidth="1"/>
    <col min="2" max="2" width="2.44140625" customWidth="1"/>
    <col min="3" max="3" width="3" customWidth="1"/>
    <col min="4" max="4" width="9.109375" customWidth="1"/>
    <col min="5" max="5" width="12.44140625" customWidth="1"/>
    <col min="6" max="6" width="10.44140625" customWidth="1"/>
    <col min="7" max="7" width="11.44140625" customWidth="1"/>
    <col min="8" max="8" width="15.44140625" customWidth="1"/>
    <col min="9" max="9" width="11.44140625" customWidth="1"/>
    <col min="10" max="10" width="11.88671875" customWidth="1"/>
    <col min="11" max="11" width="16.44140625" customWidth="1"/>
    <col min="12" max="12" width="17.88671875" customWidth="1"/>
    <col min="13" max="26" width="9.109375" customWidth="1"/>
  </cols>
  <sheetData>
    <row r="1" spans="1:26" ht="21.75" customHeight="1" x14ac:dyDescent="0.25">
      <c r="A1" s="337" t="s">
        <v>55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3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5">
      <c r="A2" s="1" t="s">
        <v>120</v>
      </c>
      <c r="B2" s="1"/>
      <c r="C2" s="1"/>
      <c r="D2" s="1"/>
      <c r="E2" s="1"/>
      <c r="F2" s="1"/>
      <c r="G2" s="1"/>
      <c r="H2" s="74">
        <f>'Entrada Ano1'!E$62</f>
        <v>0</v>
      </c>
      <c r="I2" s="75"/>
      <c r="J2" s="76"/>
      <c r="K2" s="76"/>
      <c r="L2" s="7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" t="s">
        <v>121</v>
      </c>
      <c r="B3" s="1"/>
      <c r="C3" s="1"/>
      <c r="D3" s="1"/>
      <c r="E3" s="1"/>
      <c r="F3" s="1"/>
      <c r="G3" s="1"/>
      <c r="H3" s="78">
        <f>'Entrada Ano1'!E$63</f>
        <v>0</v>
      </c>
      <c r="I3" s="79"/>
      <c r="J3" s="1"/>
      <c r="K3" s="1"/>
      <c r="L3" s="8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 t="s">
        <v>122</v>
      </c>
      <c r="B4" s="1"/>
      <c r="C4" s="1"/>
      <c r="D4" s="1"/>
      <c r="E4" s="1"/>
      <c r="F4" s="1"/>
      <c r="G4" s="1"/>
      <c r="H4" s="81">
        <f>'Custos Ano1'!E158</f>
        <v>0</v>
      </c>
      <c r="I4" s="79" t="s">
        <v>123</v>
      </c>
      <c r="J4" s="1"/>
      <c r="K4" s="1"/>
      <c r="L4" s="8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 t="s">
        <v>124</v>
      </c>
      <c r="B5" s="1"/>
      <c r="C5" s="1"/>
      <c r="D5" s="1"/>
      <c r="E5" s="1"/>
      <c r="F5" s="1"/>
      <c r="G5" s="1"/>
      <c r="H5" s="83">
        <f>'Custos Ano1'!H158</f>
        <v>0</v>
      </c>
      <c r="I5" s="79" t="s">
        <v>125</v>
      </c>
      <c r="J5" s="1"/>
      <c r="K5" s="1"/>
      <c r="L5" s="8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 t="s">
        <v>126</v>
      </c>
      <c r="B6" s="1"/>
      <c r="C6" s="1"/>
      <c r="D6" s="1"/>
      <c r="E6" s="1"/>
      <c r="F6" s="1"/>
      <c r="G6" s="1"/>
      <c r="H6" s="84">
        <f>'Custos Ano1'!H$164</f>
        <v>0</v>
      </c>
      <c r="I6" s="85"/>
      <c r="J6" s="86"/>
      <c r="K6" s="86"/>
      <c r="L6" s="8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5">
      <c r="A7" s="328" t="s">
        <v>30</v>
      </c>
      <c r="B7" s="329"/>
      <c r="C7" s="330"/>
      <c r="D7" s="334" t="s">
        <v>127</v>
      </c>
      <c r="E7" s="328" t="s">
        <v>128</v>
      </c>
      <c r="F7" s="339" t="s">
        <v>129</v>
      </c>
      <c r="G7" s="327"/>
      <c r="H7" s="338"/>
      <c r="I7" s="339" t="s">
        <v>130</v>
      </c>
      <c r="J7" s="327"/>
      <c r="K7" s="327"/>
      <c r="L7" s="33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25">
      <c r="A8" s="336"/>
      <c r="B8" s="340"/>
      <c r="C8" s="341"/>
      <c r="D8" s="335"/>
      <c r="E8" s="331"/>
      <c r="F8" s="89" t="s">
        <v>131</v>
      </c>
      <c r="G8" s="90" t="s">
        <v>132</v>
      </c>
      <c r="H8" s="90" t="s">
        <v>133</v>
      </c>
      <c r="I8" s="91" t="s">
        <v>134</v>
      </c>
      <c r="J8" s="88" t="s">
        <v>135</v>
      </c>
      <c r="K8" s="88" t="s">
        <v>133</v>
      </c>
      <c r="L8" s="90" t="s">
        <v>136</v>
      </c>
      <c r="M8" s="1"/>
      <c r="N8" s="9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5">
      <c r="A9" s="93">
        <v>0</v>
      </c>
      <c r="B9" s="94" t="s">
        <v>137</v>
      </c>
      <c r="C9" s="94">
        <v>1</v>
      </c>
      <c r="D9" s="95">
        <f>IF(A9="","",'Entrada Ano1'!E$41)</f>
        <v>0</v>
      </c>
      <c r="E9" s="96">
        <f t="shared" ref="E9:E24" si="0">IF(D9="","",IF(D$25=0,0,D9/D$25))</f>
        <v>0</v>
      </c>
      <c r="F9" s="97" t="e">
        <f>IF(H5="","",(1-H5)/H4)</f>
        <v>#DIV/0!</v>
      </c>
      <c r="G9" s="98" t="e">
        <f t="shared" ref="G9:G24" si="1">IF(F9="","",E9*F9)</f>
        <v>#DIV/0!</v>
      </c>
      <c r="H9" s="99" t="e">
        <f t="shared" ref="H9:H24" si="2">IF(G9="",0,G9*H$3)</f>
        <v>#DIV/0!</v>
      </c>
      <c r="I9" s="100">
        <v>1</v>
      </c>
      <c r="J9" s="98">
        <f t="shared" ref="J9:J24" si="3">IF(I9="","",E9*I9)</f>
        <v>0</v>
      </c>
      <c r="K9" s="101">
        <f t="shared" ref="K9:K19" si="4">IF(J9="","",J9*H$3)</f>
        <v>0</v>
      </c>
      <c r="L9" s="102">
        <f t="shared" ref="L9:L19" si="5">IF(K9="","",K9*$H$6)</f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5">
      <c r="A10" s="103" t="str">
        <f t="shared" ref="A10:A24" si="6">IF(A9&gt;=H$4,"",A9+1)</f>
        <v/>
      </c>
      <c r="B10" s="104" t="s">
        <v>137</v>
      </c>
      <c r="C10" s="104" t="str">
        <f t="shared" ref="C10:C24" si="7">IF(A10="","",IF(A10=H$4,"+",C9+1))</f>
        <v/>
      </c>
      <c r="D10" s="105" t="str">
        <f>IF(A10="","",'Entrada Ano1'!E$42)</f>
        <v/>
      </c>
      <c r="E10" s="106" t="str">
        <f t="shared" si="0"/>
        <v/>
      </c>
      <c r="F10" s="97" t="e">
        <f t="shared" ref="F10:F18" si="8">F9</f>
        <v>#DIV/0!</v>
      </c>
      <c r="G10" s="107" t="e">
        <f t="shared" si="1"/>
        <v>#DIV/0!</v>
      </c>
      <c r="H10" s="108" t="e">
        <f t="shared" si="2"/>
        <v>#DIV/0!</v>
      </c>
      <c r="I10" s="109" t="e">
        <f t="shared" ref="I10:I24" si="9">IF(F10="","",I9-F9)</f>
        <v>#DIV/0!</v>
      </c>
      <c r="J10" s="107" t="e">
        <f t="shared" si="3"/>
        <v>#DIV/0!</v>
      </c>
      <c r="K10" s="101" t="e">
        <f t="shared" si="4"/>
        <v>#DIV/0!</v>
      </c>
      <c r="L10" s="110" t="e">
        <f t="shared" si="5"/>
        <v>#DIV/0!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103" t="str">
        <f t="shared" si="6"/>
        <v/>
      </c>
      <c r="B11" s="104" t="s">
        <v>137</v>
      </c>
      <c r="C11" s="104" t="str">
        <f t="shared" si="7"/>
        <v/>
      </c>
      <c r="D11" s="105" t="str">
        <f>IF(A11="","",'Entrada Ano1'!E$43)</f>
        <v/>
      </c>
      <c r="E11" s="106" t="str">
        <f t="shared" si="0"/>
        <v/>
      </c>
      <c r="F11" s="97" t="e">
        <f t="shared" si="8"/>
        <v>#DIV/0!</v>
      </c>
      <c r="G11" s="107" t="e">
        <f t="shared" si="1"/>
        <v>#DIV/0!</v>
      </c>
      <c r="H11" s="108" t="e">
        <f t="shared" si="2"/>
        <v>#DIV/0!</v>
      </c>
      <c r="I11" s="109" t="e">
        <f t="shared" si="9"/>
        <v>#DIV/0!</v>
      </c>
      <c r="J11" s="107" t="e">
        <f t="shared" si="3"/>
        <v>#DIV/0!</v>
      </c>
      <c r="K11" s="101" t="e">
        <f t="shared" si="4"/>
        <v>#DIV/0!</v>
      </c>
      <c r="L11" s="102" t="e">
        <f t="shared" si="5"/>
        <v>#DIV/0!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5">
      <c r="A12" s="103" t="str">
        <f t="shared" si="6"/>
        <v/>
      </c>
      <c r="B12" s="104" t="s">
        <v>137</v>
      </c>
      <c r="C12" s="104" t="str">
        <f t="shared" si="7"/>
        <v/>
      </c>
      <c r="D12" s="105" t="str">
        <f>IF(A12="","",'Entrada Ano1'!E$44)</f>
        <v/>
      </c>
      <c r="E12" s="106" t="str">
        <f t="shared" si="0"/>
        <v/>
      </c>
      <c r="F12" s="97" t="e">
        <f t="shared" si="8"/>
        <v>#DIV/0!</v>
      </c>
      <c r="G12" s="107" t="e">
        <f t="shared" si="1"/>
        <v>#DIV/0!</v>
      </c>
      <c r="H12" s="108" t="e">
        <f t="shared" si="2"/>
        <v>#DIV/0!</v>
      </c>
      <c r="I12" s="109" t="e">
        <f t="shared" si="9"/>
        <v>#DIV/0!</v>
      </c>
      <c r="J12" s="107" t="e">
        <f t="shared" si="3"/>
        <v>#DIV/0!</v>
      </c>
      <c r="K12" s="101" t="e">
        <f t="shared" si="4"/>
        <v>#DIV/0!</v>
      </c>
      <c r="L12" s="102" t="e">
        <f t="shared" si="5"/>
        <v>#DIV/0!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5">
      <c r="A13" s="103" t="str">
        <f t="shared" si="6"/>
        <v/>
      </c>
      <c r="B13" s="104" t="s">
        <v>137</v>
      </c>
      <c r="C13" s="104" t="str">
        <f t="shared" si="7"/>
        <v/>
      </c>
      <c r="D13" s="105" t="str">
        <f>IF(A13="","",'Entrada Ano1'!E$45)</f>
        <v/>
      </c>
      <c r="E13" s="106" t="str">
        <f t="shared" si="0"/>
        <v/>
      </c>
      <c r="F13" s="97" t="e">
        <f t="shared" si="8"/>
        <v>#DIV/0!</v>
      </c>
      <c r="G13" s="107" t="e">
        <f t="shared" si="1"/>
        <v>#DIV/0!</v>
      </c>
      <c r="H13" s="108" t="e">
        <f t="shared" si="2"/>
        <v>#DIV/0!</v>
      </c>
      <c r="I13" s="109" t="e">
        <f t="shared" si="9"/>
        <v>#DIV/0!</v>
      </c>
      <c r="J13" s="107" t="e">
        <f t="shared" si="3"/>
        <v>#DIV/0!</v>
      </c>
      <c r="K13" s="101" t="e">
        <f t="shared" si="4"/>
        <v>#DIV/0!</v>
      </c>
      <c r="L13" s="102" t="e">
        <f t="shared" si="5"/>
        <v>#DIV/0!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5">
      <c r="A14" s="103" t="str">
        <f t="shared" si="6"/>
        <v/>
      </c>
      <c r="B14" s="104" t="s">
        <v>137</v>
      </c>
      <c r="C14" s="104" t="str">
        <f t="shared" si="7"/>
        <v/>
      </c>
      <c r="D14" s="105" t="str">
        <f>IF(A14="","",'Entrada Ano1'!E$46)</f>
        <v/>
      </c>
      <c r="E14" s="106" t="str">
        <f t="shared" si="0"/>
        <v/>
      </c>
      <c r="F14" s="97" t="e">
        <f t="shared" si="8"/>
        <v>#DIV/0!</v>
      </c>
      <c r="G14" s="107" t="e">
        <f t="shared" si="1"/>
        <v>#DIV/0!</v>
      </c>
      <c r="H14" s="108" t="e">
        <f t="shared" si="2"/>
        <v>#DIV/0!</v>
      </c>
      <c r="I14" s="109" t="e">
        <f t="shared" si="9"/>
        <v>#DIV/0!</v>
      </c>
      <c r="J14" s="107" t="e">
        <f t="shared" si="3"/>
        <v>#DIV/0!</v>
      </c>
      <c r="K14" s="101" t="e">
        <f t="shared" si="4"/>
        <v>#DIV/0!</v>
      </c>
      <c r="L14" s="102" t="e">
        <f t="shared" si="5"/>
        <v>#DIV/0!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5">
      <c r="A15" s="103" t="str">
        <f t="shared" si="6"/>
        <v/>
      </c>
      <c r="B15" s="104" t="s">
        <v>137</v>
      </c>
      <c r="C15" s="104" t="str">
        <f t="shared" si="7"/>
        <v/>
      </c>
      <c r="D15" s="105" t="str">
        <f>IF(A15="","",'Entrada Ano1'!E$47)</f>
        <v/>
      </c>
      <c r="E15" s="106" t="str">
        <f t="shared" si="0"/>
        <v/>
      </c>
      <c r="F15" s="97" t="e">
        <f t="shared" si="8"/>
        <v>#DIV/0!</v>
      </c>
      <c r="G15" s="107" t="e">
        <f t="shared" si="1"/>
        <v>#DIV/0!</v>
      </c>
      <c r="H15" s="108" t="e">
        <f t="shared" si="2"/>
        <v>#DIV/0!</v>
      </c>
      <c r="I15" s="109" t="e">
        <f t="shared" si="9"/>
        <v>#DIV/0!</v>
      </c>
      <c r="J15" s="107" t="e">
        <f t="shared" si="3"/>
        <v>#DIV/0!</v>
      </c>
      <c r="K15" s="101" t="e">
        <f t="shared" si="4"/>
        <v>#DIV/0!</v>
      </c>
      <c r="L15" s="102" t="e">
        <f t="shared" si="5"/>
        <v>#DIV/0!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103" t="str">
        <f t="shared" si="6"/>
        <v/>
      </c>
      <c r="B16" s="104" t="s">
        <v>137</v>
      </c>
      <c r="C16" s="104" t="str">
        <f t="shared" si="7"/>
        <v/>
      </c>
      <c r="D16" s="105" t="str">
        <f>IF(A16="","",'Entrada Ano1'!E$48)</f>
        <v/>
      </c>
      <c r="E16" s="106" t="str">
        <f t="shared" si="0"/>
        <v/>
      </c>
      <c r="F16" s="97" t="e">
        <f t="shared" si="8"/>
        <v>#DIV/0!</v>
      </c>
      <c r="G16" s="107" t="e">
        <f t="shared" si="1"/>
        <v>#DIV/0!</v>
      </c>
      <c r="H16" s="108" t="e">
        <f t="shared" si="2"/>
        <v>#DIV/0!</v>
      </c>
      <c r="I16" s="109" t="e">
        <f t="shared" si="9"/>
        <v>#DIV/0!</v>
      </c>
      <c r="J16" s="107" t="e">
        <f t="shared" si="3"/>
        <v>#DIV/0!</v>
      </c>
      <c r="K16" s="101" t="e">
        <f t="shared" si="4"/>
        <v>#DIV/0!</v>
      </c>
      <c r="L16" s="102" t="e">
        <f t="shared" si="5"/>
        <v>#DIV/0!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5">
      <c r="A17" s="103" t="str">
        <f t="shared" si="6"/>
        <v/>
      </c>
      <c r="B17" s="104" t="s">
        <v>137</v>
      </c>
      <c r="C17" s="104" t="str">
        <f t="shared" si="7"/>
        <v/>
      </c>
      <c r="D17" s="105" t="str">
        <f>IF(A17="","",'Entrada Ano1'!E$49)</f>
        <v/>
      </c>
      <c r="E17" s="106" t="str">
        <f t="shared" si="0"/>
        <v/>
      </c>
      <c r="F17" s="97" t="e">
        <f t="shared" si="8"/>
        <v>#DIV/0!</v>
      </c>
      <c r="G17" s="107" t="e">
        <f t="shared" si="1"/>
        <v>#DIV/0!</v>
      </c>
      <c r="H17" s="108" t="e">
        <f t="shared" si="2"/>
        <v>#DIV/0!</v>
      </c>
      <c r="I17" s="109" t="e">
        <f t="shared" si="9"/>
        <v>#DIV/0!</v>
      </c>
      <c r="J17" s="107" t="e">
        <f t="shared" si="3"/>
        <v>#DIV/0!</v>
      </c>
      <c r="K17" s="101" t="e">
        <f t="shared" si="4"/>
        <v>#DIV/0!</v>
      </c>
      <c r="L17" s="102" t="e">
        <f t="shared" si="5"/>
        <v>#DIV/0!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103" t="str">
        <f t="shared" si="6"/>
        <v/>
      </c>
      <c r="B18" s="104" t="s">
        <v>137</v>
      </c>
      <c r="C18" s="104" t="str">
        <f t="shared" si="7"/>
        <v/>
      </c>
      <c r="D18" s="105" t="str">
        <f>IF(A18="","",'Entrada Ano1'!E$50)</f>
        <v/>
      </c>
      <c r="E18" s="106" t="str">
        <f t="shared" si="0"/>
        <v/>
      </c>
      <c r="F18" s="97" t="e">
        <f t="shared" si="8"/>
        <v>#DIV/0!</v>
      </c>
      <c r="G18" s="107" t="e">
        <f t="shared" si="1"/>
        <v>#DIV/0!</v>
      </c>
      <c r="H18" s="108" t="e">
        <f t="shared" si="2"/>
        <v>#DIV/0!</v>
      </c>
      <c r="I18" s="109" t="e">
        <f t="shared" si="9"/>
        <v>#DIV/0!</v>
      </c>
      <c r="J18" s="107" t="e">
        <f t="shared" si="3"/>
        <v>#DIV/0!</v>
      </c>
      <c r="K18" s="101" t="e">
        <f t="shared" si="4"/>
        <v>#DIV/0!</v>
      </c>
      <c r="L18" s="102" t="e">
        <f t="shared" si="5"/>
        <v>#DIV/0!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5">
      <c r="A19" s="103" t="str">
        <f t="shared" si="6"/>
        <v/>
      </c>
      <c r="B19" s="104" t="s">
        <v>137</v>
      </c>
      <c r="C19" s="104" t="str">
        <f t="shared" si="7"/>
        <v/>
      </c>
      <c r="D19" s="105" t="str">
        <f>IF(A19="","",'Entrada Ano1'!E$51)</f>
        <v/>
      </c>
      <c r="E19" s="106" t="str">
        <f t="shared" si="0"/>
        <v/>
      </c>
      <c r="F19" s="111">
        <v>0</v>
      </c>
      <c r="G19" s="112" t="e">
        <f t="shared" si="1"/>
        <v>#VALUE!</v>
      </c>
      <c r="H19" s="113" t="e">
        <f t="shared" si="2"/>
        <v>#VALUE!</v>
      </c>
      <c r="I19" s="109" t="e">
        <f t="shared" si="9"/>
        <v>#DIV/0!</v>
      </c>
      <c r="J19" s="107" t="e">
        <f t="shared" si="3"/>
        <v>#DIV/0!</v>
      </c>
      <c r="K19" s="101" t="e">
        <f t="shared" si="4"/>
        <v>#DIV/0!</v>
      </c>
      <c r="L19" s="102" t="e">
        <f t="shared" si="5"/>
        <v>#DIV/0!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5">
      <c r="A20" s="103" t="str">
        <f t="shared" si="6"/>
        <v/>
      </c>
      <c r="B20" s="104" t="s">
        <v>137</v>
      </c>
      <c r="C20" s="104" t="str">
        <f t="shared" si="7"/>
        <v/>
      </c>
      <c r="D20" s="105" t="str">
        <f>IF(A20="","",'Entrada Ano1'!E$52)</f>
        <v/>
      </c>
      <c r="E20" s="106" t="str">
        <f t="shared" si="0"/>
        <v/>
      </c>
      <c r="F20" s="114" t="str">
        <f t="shared" ref="F20:F24" si="10">IF(A20="","",ROUND((H$4-A20)*(1-H$5)/SUM(C$9:C$24),4))</f>
        <v/>
      </c>
      <c r="G20" s="107" t="str">
        <f t="shared" si="1"/>
        <v/>
      </c>
      <c r="H20" s="108">
        <f t="shared" si="2"/>
        <v>0</v>
      </c>
      <c r="I20" s="115" t="str">
        <f t="shared" si="9"/>
        <v/>
      </c>
      <c r="J20" s="107" t="str">
        <f t="shared" si="3"/>
        <v/>
      </c>
      <c r="K20" s="101" t="str">
        <f t="shared" ref="K20:K24" si="11">IF(J20="","",J20*H$2)</f>
        <v/>
      </c>
      <c r="L20" s="102" t="str">
        <f t="shared" ref="L20:L24" si="12">IF(K20="","",K20*((1+H$6)^0.0833-1))</f>
        <v/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5">
      <c r="A21" s="103" t="str">
        <f t="shared" si="6"/>
        <v/>
      </c>
      <c r="B21" s="104" t="s">
        <v>137</v>
      </c>
      <c r="C21" s="104" t="str">
        <f t="shared" si="7"/>
        <v/>
      </c>
      <c r="D21" s="105" t="str">
        <f>IF(A21="","",'Entrada Ano1'!E$43)</f>
        <v/>
      </c>
      <c r="E21" s="106" t="str">
        <f t="shared" si="0"/>
        <v/>
      </c>
      <c r="F21" s="114" t="str">
        <f t="shared" si="10"/>
        <v/>
      </c>
      <c r="G21" s="107" t="str">
        <f t="shared" si="1"/>
        <v/>
      </c>
      <c r="H21" s="108">
        <f t="shared" si="2"/>
        <v>0</v>
      </c>
      <c r="I21" s="115" t="str">
        <f t="shared" si="9"/>
        <v/>
      </c>
      <c r="J21" s="107" t="str">
        <f t="shared" si="3"/>
        <v/>
      </c>
      <c r="K21" s="101" t="str">
        <f t="shared" si="11"/>
        <v/>
      </c>
      <c r="L21" s="102" t="str">
        <f t="shared" si="12"/>
        <v/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5">
      <c r="A22" s="103" t="str">
        <f t="shared" si="6"/>
        <v/>
      </c>
      <c r="B22" s="104" t="s">
        <v>137</v>
      </c>
      <c r="C22" s="104" t="str">
        <f t="shared" si="7"/>
        <v/>
      </c>
      <c r="D22" s="105" t="str">
        <f>IF(A22="","",'Entrada Ano1'!E$54)</f>
        <v/>
      </c>
      <c r="E22" s="106" t="str">
        <f t="shared" si="0"/>
        <v/>
      </c>
      <c r="F22" s="114" t="str">
        <f t="shared" si="10"/>
        <v/>
      </c>
      <c r="G22" s="107" t="str">
        <f t="shared" si="1"/>
        <v/>
      </c>
      <c r="H22" s="108">
        <f t="shared" si="2"/>
        <v>0</v>
      </c>
      <c r="I22" s="115" t="str">
        <f t="shared" si="9"/>
        <v/>
      </c>
      <c r="J22" s="107" t="str">
        <f t="shared" si="3"/>
        <v/>
      </c>
      <c r="K22" s="101" t="str">
        <f t="shared" si="11"/>
        <v/>
      </c>
      <c r="L22" s="116" t="str">
        <f t="shared" si="12"/>
        <v/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103" t="str">
        <f t="shared" si="6"/>
        <v/>
      </c>
      <c r="B23" s="104" t="s">
        <v>137</v>
      </c>
      <c r="C23" s="104" t="str">
        <f t="shared" si="7"/>
        <v/>
      </c>
      <c r="D23" s="105" t="str">
        <f>IF(A23="","",'Entrada Ano1'!E$55)</f>
        <v/>
      </c>
      <c r="E23" s="106" t="str">
        <f t="shared" si="0"/>
        <v/>
      </c>
      <c r="F23" s="114" t="str">
        <f t="shared" si="10"/>
        <v/>
      </c>
      <c r="G23" s="107" t="str">
        <f t="shared" si="1"/>
        <v/>
      </c>
      <c r="H23" s="108">
        <f t="shared" si="2"/>
        <v>0</v>
      </c>
      <c r="I23" s="115" t="str">
        <f t="shared" si="9"/>
        <v/>
      </c>
      <c r="J23" s="107" t="str">
        <f t="shared" si="3"/>
        <v/>
      </c>
      <c r="K23" s="101" t="str">
        <f t="shared" si="11"/>
        <v/>
      </c>
      <c r="L23" s="116" t="str">
        <f t="shared" si="12"/>
        <v/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5">
      <c r="A24" s="103" t="str">
        <f t="shared" si="6"/>
        <v/>
      </c>
      <c r="B24" s="104" t="s">
        <v>137</v>
      </c>
      <c r="C24" s="104" t="str">
        <f t="shared" si="7"/>
        <v/>
      </c>
      <c r="D24" s="117" t="str">
        <f>IF(A24="","",'Entrada Ano1'!E$56)</f>
        <v/>
      </c>
      <c r="E24" s="106" t="str">
        <f t="shared" si="0"/>
        <v/>
      </c>
      <c r="F24" s="114" t="str">
        <f t="shared" si="10"/>
        <v/>
      </c>
      <c r="G24" s="107" t="str">
        <f t="shared" si="1"/>
        <v/>
      </c>
      <c r="H24" s="108">
        <f t="shared" si="2"/>
        <v>0</v>
      </c>
      <c r="I24" s="115" t="str">
        <f t="shared" si="9"/>
        <v/>
      </c>
      <c r="J24" s="107" t="str">
        <f t="shared" si="3"/>
        <v/>
      </c>
      <c r="K24" s="101" t="str">
        <f t="shared" si="11"/>
        <v/>
      </c>
      <c r="L24" s="116" t="str">
        <f t="shared" si="12"/>
        <v/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326" t="s">
        <v>27</v>
      </c>
      <c r="B25" s="327"/>
      <c r="C25" s="338"/>
      <c r="D25" s="118">
        <f t="shared" ref="D25:F25" si="13">SUM(D9:D24)</f>
        <v>0</v>
      </c>
      <c r="E25" s="119">
        <f t="shared" si="13"/>
        <v>0</v>
      </c>
      <c r="F25" s="119" t="e">
        <f t="shared" si="13"/>
        <v>#DIV/0!</v>
      </c>
      <c r="G25" s="120"/>
      <c r="H25" s="121" t="e">
        <f>SUM(H9:H24)</f>
        <v>#DIV/0!</v>
      </c>
      <c r="I25" s="122"/>
      <c r="J25" s="123"/>
      <c r="K25" s="123"/>
      <c r="L25" s="124" t="e">
        <f>SUM(L9:L24)</f>
        <v>#DIV/0!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hidden="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 x14ac:dyDescent="0.25">
      <c r="A28" s="337" t="s">
        <v>138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3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79" t="s">
        <v>120</v>
      </c>
      <c r="B29" s="1"/>
      <c r="C29" s="1"/>
      <c r="D29" s="1"/>
      <c r="E29" s="1"/>
      <c r="F29" s="1"/>
      <c r="G29" s="1"/>
      <c r="H29" s="74">
        <f>'Entrada Ano1'!G$62</f>
        <v>0</v>
      </c>
      <c r="I29" s="1"/>
      <c r="J29" s="1"/>
      <c r="K29" s="1"/>
      <c r="L29" s="8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79" t="s">
        <v>121</v>
      </c>
      <c r="B30" s="1"/>
      <c r="C30" s="1"/>
      <c r="D30" s="1"/>
      <c r="E30" s="1"/>
      <c r="F30" s="1"/>
      <c r="G30" s="1"/>
      <c r="H30" s="78">
        <f>'Entrada Ano1'!G$63</f>
        <v>0</v>
      </c>
      <c r="I30" s="1"/>
      <c r="J30" s="1"/>
      <c r="K30" s="1"/>
      <c r="L30" s="8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79" t="s">
        <v>122</v>
      </c>
      <c r="B31" s="1"/>
      <c r="C31" s="1"/>
      <c r="D31" s="1"/>
      <c r="E31" s="1"/>
      <c r="F31" s="1"/>
      <c r="G31" s="1"/>
      <c r="H31" s="81">
        <f>'Custos Ano1'!E160</f>
        <v>0</v>
      </c>
      <c r="I31" s="1" t="s">
        <v>123</v>
      </c>
      <c r="J31" s="1"/>
      <c r="K31" s="1"/>
      <c r="L31" s="8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79" t="s">
        <v>124</v>
      </c>
      <c r="B32" s="1"/>
      <c r="C32" s="1"/>
      <c r="D32" s="1"/>
      <c r="E32" s="1"/>
      <c r="F32" s="1"/>
      <c r="G32" s="1"/>
      <c r="H32" s="83">
        <f>'Custos Ano1'!H160</f>
        <v>0</v>
      </c>
      <c r="I32" s="1" t="s">
        <v>125</v>
      </c>
      <c r="J32" s="1"/>
      <c r="K32" s="1"/>
      <c r="L32" s="8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79" t="s">
        <v>126</v>
      </c>
      <c r="B33" s="1"/>
      <c r="C33" s="1"/>
      <c r="D33" s="1"/>
      <c r="E33" s="1"/>
      <c r="F33" s="1"/>
      <c r="G33" s="1"/>
      <c r="H33" s="84">
        <f>'Custos Ano1'!H$164</f>
        <v>0</v>
      </c>
      <c r="I33" s="1"/>
      <c r="J33" s="1"/>
      <c r="K33" s="1"/>
      <c r="L33" s="8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328" t="s">
        <v>30</v>
      </c>
      <c r="B34" s="329"/>
      <c r="C34" s="330"/>
      <c r="D34" s="334" t="s">
        <v>127</v>
      </c>
      <c r="E34" s="328" t="s">
        <v>128</v>
      </c>
      <c r="F34" s="339" t="s">
        <v>129</v>
      </c>
      <c r="G34" s="327"/>
      <c r="H34" s="338"/>
      <c r="I34" s="339" t="s">
        <v>130</v>
      </c>
      <c r="J34" s="327"/>
      <c r="K34" s="327"/>
      <c r="L34" s="33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336"/>
      <c r="B35" s="340"/>
      <c r="C35" s="341"/>
      <c r="D35" s="335"/>
      <c r="E35" s="336"/>
      <c r="F35" s="89" t="s">
        <v>131</v>
      </c>
      <c r="G35" s="90" t="s">
        <v>132</v>
      </c>
      <c r="H35" s="90" t="s">
        <v>133</v>
      </c>
      <c r="I35" s="91" t="s">
        <v>134</v>
      </c>
      <c r="J35" s="88" t="s">
        <v>135</v>
      </c>
      <c r="K35" s="88" t="s">
        <v>133</v>
      </c>
      <c r="L35" s="88" t="s">
        <v>136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93">
        <v>0</v>
      </c>
      <c r="B36" s="94" t="s">
        <v>137</v>
      </c>
      <c r="C36" s="94">
        <v>1</v>
      </c>
      <c r="D36" s="125">
        <f>IF(A36="","",'Entrada Ano1'!G$41)</f>
        <v>0</v>
      </c>
      <c r="E36" s="96">
        <f t="shared" ref="E36:E43" si="14">IF(D36="","",IF(D$53=0,0,D36/D$53))</f>
        <v>0</v>
      </c>
      <c r="F36" s="97" t="e">
        <f>IF(H32="","",(1-H32)/H31)</f>
        <v>#DIV/0!</v>
      </c>
      <c r="G36" s="98" t="e">
        <f t="shared" ref="G36:G43" si="15">IF(F36="","",E36*F36)</f>
        <v>#DIV/0!</v>
      </c>
      <c r="H36" s="126" t="e">
        <f t="shared" ref="H36:H43" si="16">IF(G36="",0,G36*H$30)</f>
        <v>#DIV/0!</v>
      </c>
      <c r="I36" s="100">
        <v>1</v>
      </c>
      <c r="J36" s="98">
        <f t="shared" ref="J36:J43" si="17">IF(I36="","",E36*I36)</f>
        <v>0</v>
      </c>
      <c r="K36" s="101">
        <f t="shared" ref="K36:K43" si="18">IF(J36="","",J36*H$30)</f>
        <v>0</v>
      </c>
      <c r="L36" s="127">
        <f t="shared" ref="L36:L43" si="19">IF(K36="","",K36*$H$33)</f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03" t="str">
        <f t="shared" ref="A37:A52" si="20">IF(A36&gt;=H$31,"",A36+1)</f>
        <v/>
      </c>
      <c r="B37" s="104" t="s">
        <v>137</v>
      </c>
      <c r="C37" s="104" t="str">
        <f t="shared" ref="C37:C52" si="21">IF(A37="","",IF(A37=H$31,"+",C36+1))</f>
        <v/>
      </c>
      <c r="D37" s="128" t="str">
        <f>IF(A37="","",'Entrada Ano1'!G$42)</f>
        <v/>
      </c>
      <c r="E37" s="106" t="str">
        <f t="shared" si="14"/>
        <v/>
      </c>
      <c r="F37" s="129" t="e">
        <f t="shared" ref="F37:F45" si="22">F36</f>
        <v>#DIV/0!</v>
      </c>
      <c r="G37" s="107" t="e">
        <f t="shared" si="15"/>
        <v>#DIV/0!</v>
      </c>
      <c r="H37" s="126" t="e">
        <f t="shared" si="16"/>
        <v>#DIV/0!</v>
      </c>
      <c r="I37" s="109" t="e">
        <f t="shared" ref="I37:I52" si="23">IF(F37="","",I36-F36)</f>
        <v>#DIV/0!</v>
      </c>
      <c r="J37" s="107" t="e">
        <f t="shared" si="17"/>
        <v>#DIV/0!</v>
      </c>
      <c r="K37" s="101" t="e">
        <f t="shared" si="18"/>
        <v>#DIV/0!</v>
      </c>
      <c r="L37" s="127" t="e">
        <f t="shared" si="19"/>
        <v>#DIV/0!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03" t="str">
        <f t="shared" si="20"/>
        <v/>
      </c>
      <c r="B38" s="104" t="s">
        <v>137</v>
      </c>
      <c r="C38" s="104" t="str">
        <f t="shared" si="21"/>
        <v/>
      </c>
      <c r="D38" s="128" t="str">
        <f>IF(A38="","",'Entrada Ano1'!G$43)</f>
        <v/>
      </c>
      <c r="E38" s="106" t="str">
        <f t="shared" si="14"/>
        <v/>
      </c>
      <c r="F38" s="129" t="e">
        <f t="shared" si="22"/>
        <v>#DIV/0!</v>
      </c>
      <c r="G38" s="107" t="e">
        <f t="shared" si="15"/>
        <v>#DIV/0!</v>
      </c>
      <c r="H38" s="126" t="e">
        <f t="shared" si="16"/>
        <v>#DIV/0!</v>
      </c>
      <c r="I38" s="109" t="e">
        <f t="shared" si="23"/>
        <v>#DIV/0!</v>
      </c>
      <c r="J38" s="107" t="e">
        <f t="shared" si="17"/>
        <v>#DIV/0!</v>
      </c>
      <c r="K38" s="101" t="e">
        <f t="shared" si="18"/>
        <v>#DIV/0!</v>
      </c>
      <c r="L38" s="127" t="e">
        <f t="shared" si="19"/>
        <v>#DIV/0!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03" t="str">
        <f t="shared" si="20"/>
        <v/>
      </c>
      <c r="B39" s="104" t="s">
        <v>137</v>
      </c>
      <c r="C39" s="104" t="str">
        <f t="shared" si="21"/>
        <v/>
      </c>
      <c r="D39" s="128" t="str">
        <f>IF(A39="","",'Entrada Ano1'!G$44)</f>
        <v/>
      </c>
      <c r="E39" s="106" t="str">
        <f t="shared" si="14"/>
        <v/>
      </c>
      <c r="F39" s="129" t="e">
        <f t="shared" si="22"/>
        <v>#DIV/0!</v>
      </c>
      <c r="G39" s="107" t="e">
        <f t="shared" si="15"/>
        <v>#DIV/0!</v>
      </c>
      <c r="H39" s="126" t="e">
        <f t="shared" si="16"/>
        <v>#DIV/0!</v>
      </c>
      <c r="I39" s="109" t="e">
        <f t="shared" si="23"/>
        <v>#DIV/0!</v>
      </c>
      <c r="J39" s="107" t="e">
        <f t="shared" si="17"/>
        <v>#DIV/0!</v>
      </c>
      <c r="K39" s="101" t="e">
        <f t="shared" si="18"/>
        <v>#DIV/0!</v>
      </c>
      <c r="L39" s="127" t="e">
        <f t="shared" si="19"/>
        <v>#DIV/0!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03" t="str">
        <f t="shared" si="20"/>
        <v/>
      </c>
      <c r="B40" s="104" t="s">
        <v>137</v>
      </c>
      <c r="C40" s="104" t="str">
        <f t="shared" si="21"/>
        <v/>
      </c>
      <c r="D40" s="128" t="str">
        <f>IF(A40="","",'Entrada Ano1'!G$45)</f>
        <v/>
      </c>
      <c r="E40" s="106" t="str">
        <f t="shared" si="14"/>
        <v/>
      </c>
      <c r="F40" s="129" t="e">
        <f t="shared" si="22"/>
        <v>#DIV/0!</v>
      </c>
      <c r="G40" s="107" t="e">
        <f t="shared" si="15"/>
        <v>#DIV/0!</v>
      </c>
      <c r="H40" s="126" t="e">
        <f t="shared" si="16"/>
        <v>#DIV/0!</v>
      </c>
      <c r="I40" s="109" t="e">
        <f t="shared" si="23"/>
        <v>#DIV/0!</v>
      </c>
      <c r="J40" s="107" t="e">
        <f t="shared" si="17"/>
        <v>#DIV/0!</v>
      </c>
      <c r="K40" s="101" t="e">
        <f t="shared" si="18"/>
        <v>#DIV/0!</v>
      </c>
      <c r="L40" s="127" t="e">
        <f t="shared" si="19"/>
        <v>#DIV/0!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03" t="str">
        <f t="shared" si="20"/>
        <v/>
      </c>
      <c r="B41" s="104" t="s">
        <v>137</v>
      </c>
      <c r="C41" s="104" t="str">
        <f t="shared" si="21"/>
        <v/>
      </c>
      <c r="D41" s="128" t="str">
        <f>IF(A41="","",'Entrada Ano1'!G$46)</f>
        <v/>
      </c>
      <c r="E41" s="106" t="str">
        <f t="shared" si="14"/>
        <v/>
      </c>
      <c r="F41" s="129" t="e">
        <f t="shared" si="22"/>
        <v>#DIV/0!</v>
      </c>
      <c r="G41" s="107" t="e">
        <f t="shared" si="15"/>
        <v>#DIV/0!</v>
      </c>
      <c r="H41" s="126" t="e">
        <f t="shared" si="16"/>
        <v>#DIV/0!</v>
      </c>
      <c r="I41" s="109" t="e">
        <f t="shared" si="23"/>
        <v>#DIV/0!</v>
      </c>
      <c r="J41" s="107" t="e">
        <f t="shared" si="17"/>
        <v>#DIV/0!</v>
      </c>
      <c r="K41" s="101" t="e">
        <f t="shared" si="18"/>
        <v>#DIV/0!</v>
      </c>
      <c r="L41" s="127" t="e">
        <f t="shared" si="19"/>
        <v>#DIV/0!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03" t="str">
        <f t="shared" si="20"/>
        <v/>
      </c>
      <c r="B42" s="104" t="s">
        <v>137</v>
      </c>
      <c r="C42" s="104" t="str">
        <f t="shared" si="21"/>
        <v/>
      </c>
      <c r="D42" s="128" t="str">
        <f>IF(A42="","",'Entrada Ano1'!G$47)</f>
        <v/>
      </c>
      <c r="E42" s="106" t="str">
        <f t="shared" si="14"/>
        <v/>
      </c>
      <c r="F42" s="129" t="e">
        <f t="shared" si="22"/>
        <v>#DIV/0!</v>
      </c>
      <c r="G42" s="107" t="e">
        <f t="shared" si="15"/>
        <v>#DIV/0!</v>
      </c>
      <c r="H42" s="126" t="e">
        <f t="shared" si="16"/>
        <v>#DIV/0!</v>
      </c>
      <c r="I42" s="109" t="e">
        <f t="shared" si="23"/>
        <v>#DIV/0!</v>
      </c>
      <c r="J42" s="107" t="e">
        <f t="shared" si="17"/>
        <v>#DIV/0!</v>
      </c>
      <c r="K42" s="101" t="e">
        <f t="shared" si="18"/>
        <v>#DIV/0!</v>
      </c>
      <c r="L42" s="127" t="e">
        <f t="shared" si="19"/>
        <v>#DIV/0!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03" t="str">
        <f t="shared" si="20"/>
        <v/>
      </c>
      <c r="B43" s="104" t="s">
        <v>137</v>
      </c>
      <c r="C43" s="104" t="str">
        <f t="shared" si="21"/>
        <v/>
      </c>
      <c r="D43" s="128" t="str">
        <f>IF(A43="","",SUM('Entrada Ano1'!G48:G53))</f>
        <v/>
      </c>
      <c r="E43" s="106" t="str">
        <f t="shared" si="14"/>
        <v/>
      </c>
      <c r="F43" s="129" t="e">
        <f t="shared" si="22"/>
        <v>#DIV/0!</v>
      </c>
      <c r="G43" s="107" t="e">
        <f t="shared" si="15"/>
        <v>#DIV/0!</v>
      </c>
      <c r="H43" s="126" t="e">
        <f t="shared" si="16"/>
        <v>#DIV/0!</v>
      </c>
      <c r="I43" s="109" t="e">
        <f t="shared" si="23"/>
        <v>#DIV/0!</v>
      </c>
      <c r="J43" s="107" t="e">
        <f t="shared" si="17"/>
        <v>#DIV/0!</v>
      </c>
      <c r="K43" s="101" t="e">
        <f t="shared" si="18"/>
        <v>#DIV/0!</v>
      </c>
      <c r="L43" s="127" t="e">
        <f t="shared" si="19"/>
        <v>#DIV/0!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03" t="str">
        <f t="shared" si="20"/>
        <v/>
      </c>
      <c r="B44" s="104" t="s">
        <v>137</v>
      </c>
      <c r="C44" s="104" t="str">
        <f t="shared" si="21"/>
        <v/>
      </c>
      <c r="D44" s="128" t="str">
        <f>IF(A44="","",SUM('Entrada Ano1'!G49:G54))</f>
        <v/>
      </c>
      <c r="E44" s="106"/>
      <c r="F44" s="129" t="e">
        <f t="shared" si="22"/>
        <v>#DIV/0!</v>
      </c>
      <c r="G44" s="112"/>
      <c r="H44" s="130"/>
      <c r="I44" s="109" t="e">
        <f t="shared" si="23"/>
        <v>#DIV/0!</v>
      </c>
      <c r="J44" s="107"/>
      <c r="K44" s="131"/>
      <c r="L44" s="13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03" t="str">
        <f t="shared" si="20"/>
        <v/>
      </c>
      <c r="B45" s="104" t="s">
        <v>137</v>
      </c>
      <c r="C45" s="104" t="str">
        <f t="shared" si="21"/>
        <v/>
      </c>
      <c r="D45" s="128" t="str">
        <f>IF(A45="","",SUM('Entrada Ano1'!G50:G55))</f>
        <v/>
      </c>
      <c r="E45" s="106"/>
      <c r="F45" s="129" t="e">
        <f t="shared" si="22"/>
        <v>#DIV/0!</v>
      </c>
      <c r="G45" s="112"/>
      <c r="H45" s="130"/>
      <c r="I45" s="109" t="e">
        <f t="shared" si="23"/>
        <v>#DIV/0!</v>
      </c>
      <c r="J45" s="107"/>
      <c r="K45" s="131"/>
      <c r="L45" s="13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03" t="str">
        <f t="shared" si="20"/>
        <v/>
      </c>
      <c r="B46" s="104" t="s">
        <v>137</v>
      </c>
      <c r="C46" s="104" t="str">
        <f t="shared" si="21"/>
        <v/>
      </c>
      <c r="D46" s="128" t="str">
        <f>IF(A46="","",SUM('Entrada Ano1'!G51:G56))</f>
        <v/>
      </c>
      <c r="E46" s="106" t="str">
        <f t="shared" ref="E46:E52" si="24">IF(D46="","",IF(D$53=0,0,D46/D$53))</f>
        <v/>
      </c>
      <c r="F46" s="106" t="str">
        <f t="shared" ref="F46:F52" si="25">IF(A46="","",ROUND((H$31-A46)*(1-H$32)/SUM(C$36:C$52),4))</f>
        <v/>
      </c>
      <c r="G46" s="107" t="str">
        <f t="shared" ref="G46:G52" si="26">IF(F46="","",E46*F46)</f>
        <v/>
      </c>
      <c r="H46" s="126">
        <f t="shared" ref="H46:H52" si="27">IF(G46="",0,G46*H$30)</f>
        <v>0</v>
      </c>
      <c r="I46" s="115" t="str">
        <f t="shared" si="23"/>
        <v/>
      </c>
      <c r="J46" s="107" t="str">
        <f t="shared" ref="J46:J52" si="28">IF(I46="","",E46*I46)</f>
        <v/>
      </c>
      <c r="K46" s="131" t="str">
        <f t="shared" ref="K46:K52" si="29">IF(J46="","",J46*H$29)</f>
        <v/>
      </c>
      <c r="L46" s="132" t="str">
        <f t="shared" ref="L46:L52" si="30">IF(K46="","",K46*((1+H$33)^0.0833-1))</f>
        <v/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03" t="str">
        <f t="shared" si="20"/>
        <v/>
      </c>
      <c r="B47" s="104" t="s">
        <v>137</v>
      </c>
      <c r="C47" s="104" t="str">
        <f t="shared" si="21"/>
        <v/>
      </c>
      <c r="D47" s="128" t="str">
        <f>IF(A47="","",SUM('Entrada Ano1'!G52:G57))</f>
        <v/>
      </c>
      <c r="E47" s="106" t="str">
        <f t="shared" si="24"/>
        <v/>
      </c>
      <c r="F47" s="106" t="str">
        <f t="shared" si="25"/>
        <v/>
      </c>
      <c r="G47" s="107" t="str">
        <f t="shared" si="26"/>
        <v/>
      </c>
      <c r="H47" s="126">
        <f t="shared" si="27"/>
        <v>0</v>
      </c>
      <c r="I47" s="115" t="str">
        <f t="shared" si="23"/>
        <v/>
      </c>
      <c r="J47" s="107" t="str">
        <f t="shared" si="28"/>
        <v/>
      </c>
      <c r="K47" s="131" t="str">
        <f t="shared" si="29"/>
        <v/>
      </c>
      <c r="L47" s="132" t="str">
        <f t="shared" si="30"/>
        <v/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03" t="str">
        <f t="shared" si="20"/>
        <v/>
      </c>
      <c r="B48" s="104" t="s">
        <v>137</v>
      </c>
      <c r="C48" s="104" t="str">
        <f t="shared" si="21"/>
        <v/>
      </c>
      <c r="D48" s="128" t="str">
        <f>IF(A48="","",SUM('Entrada Ano1'!G53:G58))</f>
        <v/>
      </c>
      <c r="E48" s="106" t="str">
        <f t="shared" si="24"/>
        <v/>
      </c>
      <c r="F48" s="106" t="str">
        <f t="shared" si="25"/>
        <v/>
      </c>
      <c r="G48" s="107" t="str">
        <f t="shared" si="26"/>
        <v/>
      </c>
      <c r="H48" s="126">
        <f t="shared" si="27"/>
        <v>0</v>
      </c>
      <c r="I48" s="115" t="str">
        <f t="shared" si="23"/>
        <v/>
      </c>
      <c r="J48" s="107" t="str">
        <f t="shared" si="28"/>
        <v/>
      </c>
      <c r="K48" s="131" t="str">
        <f t="shared" si="29"/>
        <v/>
      </c>
      <c r="L48" s="132" t="str">
        <f t="shared" si="30"/>
        <v/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03" t="str">
        <f t="shared" si="20"/>
        <v/>
      </c>
      <c r="B49" s="104" t="s">
        <v>137</v>
      </c>
      <c r="C49" s="104" t="str">
        <f t="shared" si="21"/>
        <v/>
      </c>
      <c r="D49" s="128" t="str">
        <f>IF(A49="","",SUM('Entrada Ano1'!G54:G59))</f>
        <v/>
      </c>
      <c r="E49" s="106" t="str">
        <f t="shared" si="24"/>
        <v/>
      </c>
      <c r="F49" s="106" t="str">
        <f t="shared" si="25"/>
        <v/>
      </c>
      <c r="G49" s="107" t="str">
        <f t="shared" si="26"/>
        <v/>
      </c>
      <c r="H49" s="126">
        <f t="shared" si="27"/>
        <v>0</v>
      </c>
      <c r="I49" s="115" t="str">
        <f t="shared" si="23"/>
        <v/>
      </c>
      <c r="J49" s="107" t="str">
        <f t="shared" si="28"/>
        <v/>
      </c>
      <c r="K49" s="131" t="str">
        <f t="shared" si="29"/>
        <v/>
      </c>
      <c r="L49" s="132" t="str">
        <f t="shared" si="30"/>
        <v/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03" t="str">
        <f t="shared" si="20"/>
        <v/>
      </c>
      <c r="B50" s="104" t="s">
        <v>137</v>
      </c>
      <c r="C50" s="104" t="str">
        <f t="shared" si="21"/>
        <v/>
      </c>
      <c r="D50" s="128" t="str">
        <f>IF(A50="","",SUM('Entrada Ano1'!G55:G60))</f>
        <v/>
      </c>
      <c r="E50" s="106" t="str">
        <f t="shared" si="24"/>
        <v/>
      </c>
      <c r="F50" s="106" t="str">
        <f t="shared" si="25"/>
        <v/>
      </c>
      <c r="G50" s="107" t="str">
        <f t="shared" si="26"/>
        <v/>
      </c>
      <c r="H50" s="126">
        <f t="shared" si="27"/>
        <v>0</v>
      </c>
      <c r="I50" s="115" t="str">
        <f t="shared" si="23"/>
        <v/>
      </c>
      <c r="J50" s="107" t="str">
        <f t="shared" si="28"/>
        <v/>
      </c>
      <c r="K50" s="131" t="str">
        <f t="shared" si="29"/>
        <v/>
      </c>
      <c r="L50" s="132" t="str">
        <f t="shared" si="30"/>
        <v/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03" t="str">
        <f t="shared" si="20"/>
        <v/>
      </c>
      <c r="B51" s="104" t="s">
        <v>137</v>
      </c>
      <c r="C51" s="104" t="str">
        <f t="shared" si="21"/>
        <v/>
      </c>
      <c r="D51" s="128" t="str">
        <f>IF(A51="","",SUM('Entrada Ano1'!G56:G61))</f>
        <v/>
      </c>
      <c r="E51" s="106" t="str">
        <f t="shared" si="24"/>
        <v/>
      </c>
      <c r="F51" s="106" t="str">
        <f t="shared" si="25"/>
        <v/>
      </c>
      <c r="G51" s="107" t="str">
        <f t="shared" si="26"/>
        <v/>
      </c>
      <c r="H51" s="126">
        <f t="shared" si="27"/>
        <v>0</v>
      </c>
      <c r="I51" s="115" t="str">
        <f t="shared" si="23"/>
        <v/>
      </c>
      <c r="J51" s="107" t="str">
        <f t="shared" si="28"/>
        <v/>
      </c>
      <c r="K51" s="131" t="str">
        <f t="shared" si="29"/>
        <v/>
      </c>
      <c r="L51" s="133" t="str">
        <f t="shared" si="30"/>
        <v/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03" t="str">
        <f t="shared" si="20"/>
        <v/>
      </c>
      <c r="B52" s="104" t="s">
        <v>137</v>
      </c>
      <c r="C52" s="104" t="str">
        <f t="shared" si="21"/>
        <v/>
      </c>
      <c r="D52" s="134" t="str">
        <f>IF(A52="","",SUM('Entrada Ano1'!G57:G62))</f>
        <v/>
      </c>
      <c r="E52" s="135" t="str">
        <f t="shared" si="24"/>
        <v/>
      </c>
      <c r="F52" s="135" t="str">
        <f t="shared" si="25"/>
        <v/>
      </c>
      <c r="G52" s="136" t="str">
        <f t="shared" si="26"/>
        <v/>
      </c>
      <c r="H52" s="126">
        <f t="shared" si="27"/>
        <v>0</v>
      </c>
      <c r="I52" s="115" t="str">
        <f t="shared" si="23"/>
        <v/>
      </c>
      <c r="J52" s="107" t="str">
        <f t="shared" si="28"/>
        <v/>
      </c>
      <c r="K52" s="131" t="str">
        <f t="shared" si="29"/>
        <v/>
      </c>
      <c r="L52" s="133" t="str">
        <f t="shared" si="30"/>
        <v/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25">
      <c r="A53" s="326" t="s">
        <v>27</v>
      </c>
      <c r="B53" s="327"/>
      <c r="C53" s="327"/>
      <c r="D53" s="137">
        <f t="shared" ref="D53:F53" si="31">SUM(D36:D52)</f>
        <v>0</v>
      </c>
      <c r="E53" s="120">
        <f t="shared" si="31"/>
        <v>0</v>
      </c>
      <c r="F53" s="136" t="e">
        <f t="shared" si="31"/>
        <v>#DIV/0!</v>
      </c>
      <c r="G53" s="120"/>
      <c r="H53" s="121" t="e">
        <f>SUM(H36:H52)</f>
        <v>#DIV/0!</v>
      </c>
      <c r="I53" s="122"/>
      <c r="J53" s="123"/>
      <c r="K53" s="123"/>
      <c r="L53" s="124" t="e">
        <f>SUM(L36:L52)</f>
        <v>#DIV/0!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7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6.75" customHeight="1" x14ac:dyDescent="0.25">
      <c r="A55" s="79"/>
      <c r="B55" s="1"/>
      <c r="C55" s="1"/>
      <c r="D55" s="1"/>
      <c r="E55" s="1"/>
      <c r="F55" s="1"/>
      <c r="G55" s="1"/>
      <c r="H55" s="1"/>
      <c r="I55" s="1"/>
      <c r="J55" s="1"/>
      <c r="K55" s="1"/>
      <c r="L55" s="8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25">
      <c r="A56" s="337" t="s">
        <v>33</v>
      </c>
      <c r="B56" s="327"/>
      <c r="C56" s="327"/>
      <c r="D56" s="327"/>
      <c r="E56" s="327"/>
      <c r="F56" s="327"/>
      <c r="G56" s="327"/>
      <c r="H56" s="327"/>
      <c r="I56" s="327"/>
      <c r="J56" s="327"/>
      <c r="K56" s="327"/>
      <c r="L56" s="338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 t="s">
        <v>120</v>
      </c>
      <c r="B57" s="1"/>
      <c r="C57" s="1"/>
      <c r="D57" s="1"/>
      <c r="E57" s="1"/>
      <c r="F57" s="1"/>
      <c r="G57" s="1"/>
      <c r="H57" s="74">
        <f>'Entrada Ano1'!I$62</f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 t="s">
        <v>121</v>
      </c>
      <c r="B58" s="1"/>
      <c r="C58" s="1"/>
      <c r="D58" s="1"/>
      <c r="E58" s="1"/>
      <c r="F58" s="1"/>
      <c r="G58" s="1"/>
      <c r="H58" s="78">
        <f>'Entrada Ano1'!I$63</f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 t="s">
        <v>122</v>
      </c>
      <c r="B59" s="1"/>
      <c r="C59" s="1"/>
      <c r="D59" s="1"/>
      <c r="E59" s="1"/>
      <c r="F59" s="1"/>
      <c r="G59" s="1"/>
      <c r="H59" s="81">
        <f>'Custos Ano1'!E162</f>
        <v>0</v>
      </c>
      <c r="I59" s="1" t="s">
        <v>123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 t="s">
        <v>124</v>
      </c>
      <c r="B60" s="1"/>
      <c r="C60" s="1"/>
      <c r="D60" s="1"/>
      <c r="E60" s="1"/>
      <c r="F60" s="1"/>
      <c r="G60" s="1"/>
      <c r="H60" s="83">
        <f>'Custos Ano1'!H162</f>
        <v>0</v>
      </c>
      <c r="I60" s="1" t="s">
        <v>125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 t="s">
        <v>126</v>
      </c>
      <c r="B61" s="1"/>
      <c r="C61" s="1"/>
      <c r="D61" s="1"/>
      <c r="E61" s="1"/>
      <c r="F61" s="1"/>
      <c r="G61" s="1"/>
      <c r="H61" s="84">
        <f>'Custos Ano1'!H$164</f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25">
      <c r="A62" s="328" t="s">
        <v>30</v>
      </c>
      <c r="B62" s="329"/>
      <c r="C62" s="330"/>
      <c r="D62" s="334" t="s">
        <v>127</v>
      </c>
      <c r="E62" s="328" t="s">
        <v>128</v>
      </c>
      <c r="F62" s="339" t="s">
        <v>129</v>
      </c>
      <c r="G62" s="327"/>
      <c r="H62" s="338"/>
      <c r="I62" s="339" t="s">
        <v>130</v>
      </c>
      <c r="J62" s="327"/>
      <c r="K62" s="327"/>
      <c r="L62" s="338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5" customHeight="1" x14ac:dyDescent="0.25">
      <c r="A63" s="331"/>
      <c r="B63" s="332"/>
      <c r="C63" s="333"/>
      <c r="D63" s="335"/>
      <c r="E63" s="336"/>
      <c r="F63" s="118" t="s">
        <v>131</v>
      </c>
      <c r="G63" s="90" t="s">
        <v>132</v>
      </c>
      <c r="H63" s="90" t="s">
        <v>133</v>
      </c>
      <c r="I63" s="88" t="s">
        <v>134</v>
      </c>
      <c r="J63" s="88" t="s">
        <v>135</v>
      </c>
      <c r="K63" s="88" t="s">
        <v>133</v>
      </c>
      <c r="L63" s="88" t="s">
        <v>136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93">
        <v>0</v>
      </c>
      <c r="B64" s="94" t="s">
        <v>137</v>
      </c>
      <c r="C64" s="138">
        <v>1</v>
      </c>
      <c r="D64" s="125">
        <f>IF(A64="","",'Entrada Ano1'!I$41)</f>
        <v>0</v>
      </c>
      <c r="E64" s="96">
        <f t="shared" ref="E64:E79" si="32">IF(D64="","",IF(D$80=0,0,D64/D$80))</f>
        <v>0</v>
      </c>
      <c r="F64" s="97" t="e">
        <f>IF(H60="","",(1-H60)/H59)</f>
        <v>#DIV/0!</v>
      </c>
      <c r="G64" s="98" t="e">
        <f t="shared" ref="G64:G79" si="33">IF(F64="","",E64*F64)</f>
        <v>#DIV/0!</v>
      </c>
      <c r="H64" s="126" t="e">
        <f t="shared" ref="H64:H79" si="34">IF(G64="",0,G64*H$58)</f>
        <v>#DIV/0!</v>
      </c>
      <c r="I64" s="100">
        <v>1</v>
      </c>
      <c r="J64" s="98">
        <f t="shared" ref="J64:J79" si="35">IF(I64="","",E64*I64)</f>
        <v>0</v>
      </c>
      <c r="K64" s="101">
        <f t="shared" ref="K64:K74" si="36">IF(J64="","",J64*H$58)</f>
        <v>0</v>
      </c>
      <c r="L64" s="127">
        <f t="shared" ref="L64:L76" si="37">IF(K64="","",K64*$H$61)</f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03" t="str">
        <f t="shared" ref="A65:A79" si="38">IF(A64&gt;=H$59,"",A64+1)</f>
        <v/>
      </c>
      <c r="B65" s="104" t="s">
        <v>137</v>
      </c>
      <c r="C65" s="139" t="str">
        <f t="shared" ref="C65:C79" si="39">IF(A65="","",IF(A65=H$59,"+",C64+1))</f>
        <v/>
      </c>
      <c r="D65" s="128" t="str">
        <f>IF(A65="","",'Entrada Ano1'!I$42)</f>
        <v/>
      </c>
      <c r="E65" s="106" t="str">
        <f t="shared" si="32"/>
        <v/>
      </c>
      <c r="F65" s="129" t="e">
        <f t="shared" ref="F65:F73" si="40">F64</f>
        <v>#DIV/0!</v>
      </c>
      <c r="G65" s="107" t="e">
        <f t="shared" si="33"/>
        <v>#DIV/0!</v>
      </c>
      <c r="H65" s="126" t="e">
        <f t="shared" si="34"/>
        <v>#DIV/0!</v>
      </c>
      <c r="I65" s="109" t="e">
        <f t="shared" ref="I65:I79" si="41">IF(F65="","",I64-F64)</f>
        <v>#DIV/0!</v>
      </c>
      <c r="J65" s="107" t="e">
        <f t="shared" si="35"/>
        <v>#DIV/0!</v>
      </c>
      <c r="K65" s="101" t="e">
        <f t="shared" si="36"/>
        <v>#DIV/0!</v>
      </c>
      <c r="L65" s="127" t="e">
        <f t="shared" si="37"/>
        <v>#DIV/0!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03" t="str">
        <f t="shared" si="38"/>
        <v/>
      </c>
      <c r="B66" s="104" t="s">
        <v>137</v>
      </c>
      <c r="C66" s="139" t="str">
        <f t="shared" si="39"/>
        <v/>
      </c>
      <c r="D66" s="128" t="str">
        <f>IF(A66="","",'Entrada Ano1'!I$43)</f>
        <v/>
      </c>
      <c r="E66" s="106" t="str">
        <f t="shared" si="32"/>
        <v/>
      </c>
      <c r="F66" s="129" t="e">
        <f t="shared" si="40"/>
        <v>#DIV/0!</v>
      </c>
      <c r="G66" s="107" t="e">
        <f t="shared" si="33"/>
        <v>#DIV/0!</v>
      </c>
      <c r="H66" s="126" t="e">
        <f t="shared" si="34"/>
        <v>#DIV/0!</v>
      </c>
      <c r="I66" s="109" t="e">
        <f t="shared" si="41"/>
        <v>#DIV/0!</v>
      </c>
      <c r="J66" s="107" t="e">
        <f t="shared" si="35"/>
        <v>#DIV/0!</v>
      </c>
      <c r="K66" s="101" t="e">
        <f t="shared" si="36"/>
        <v>#DIV/0!</v>
      </c>
      <c r="L66" s="127" t="e">
        <f t="shared" si="37"/>
        <v>#DIV/0!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03" t="str">
        <f t="shared" si="38"/>
        <v/>
      </c>
      <c r="B67" s="104" t="s">
        <v>137</v>
      </c>
      <c r="C67" s="139" t="str">
        <f t="shared" si="39"/>
        <v/>
      </c>
      <c r="D67" s="128" t="str">
        <f>IF(A67="","",'Entrada Ano1'!I$44)</f>
        <v/>
      </c>
      <c r="E67" s="106" t="str">
        <f t="shared" si="32"/>
        <v/>
      </c>
      <c r="F67" s="129" t="e">
        <f t="shared" si="40"/>
        <v>#DIV/0!</v>
      </c>
      <c r="G67" s="107" t="e">
        <f t="shared" si="33"/>
        <v>#DIV/0!</v>
      </c>
      <c r="H67" s="126" t="e">
        <f t="shared" si="34"/>
        <v>#DIV/0!</v>
      </c>
      <c r="I67" s="109" t="e">
        <f t="shared" si="41"/>
        <v>#DIV/0!</v>
      </c>
      <c r="J67" s="107" t="e">
        <f t="shared" si="35"/>
        <v>#DIV/0!</v>
      </c>
      <c r="K67" s="101" t="e">
        <f t="shared" si="36"/>
        <v>#DIV/0!</v>
      </c>
      <c r="L67" s="127" t="e">
        <f t="shared" si="37"/>
        <v>#DIV/0!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03" t="str">
        <f t="shared" si="38"/>
        <v/>
      </c>
      <c r="B68" s="104" t="s">
        <v>137</v>
      </c>
      <c r="C68" s="139" t="str">
        <f t="shared" si="39"/>
        <v/>
      </c>
      <c r="D68" s="128" t="str">
        <f>IF(A68="","",'Entrada Ano1'!I$45)</f>
        <v/>
      </c>
      <c r="E68" s="106" t="str">
        <f t="shared" si="32"/>
        <v/>
      </c>
      <c r="F68" s="129" t="e">
        <f t="shared" si="40"/>
        <v>#DIV/0!</v>
      </c>
      <c r="G68" s="107" t="e">
        <f t="shared" si="33"/>
        <v>#DIV/0!</v>
      </c>
      <c r="H68" s="126" t="e">
        <f t="shared" si="34"/>
        <v>#DIV/0!</v>
      </c>
      <c r="I68" s="109" t="e">
        <f t="shared" si="41"/>
        <v>#DIV/0!</v>
      </c>
      <c r="J68" s="107" t="e">
        <f t="shared" si="35"/>
        <v>#DIV/0!</v>
      </c>
      <c r="K68" s="101" t="e">
        <f t="shared" si="36"/>
        <v>#DIV/0!</v>
      </c>
      <c r="L68" s="127" t="e">
        <f t="shared" si="37"/>
        <v>#DIV/0!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03" t="str">
        <f t="shared" si="38"/>
        <v/>
      </c>
      <c r="B69" s="104" t="s">
        <v>137</v>
      </c>
      <c r="C69" s="139" t="str">
        <f t="shared" si="39"/>
        <v/>
      </c>
      <c r="D69" s="128" t="str">
        <f>IF(A69="","",'Entrada Ano1'!I$46)</f>
        <v/>
      </c>
      <c r="E69" s="106" t="str">
        <f t="shared" si="32"/>
        <v/>
      </c>
      <c r="F69" s="129" t="e">
        <f t="shared" si="40"/>
        <v>#DIV/0!</v>
      </c>
      <c r="G69" s="107" t="e">
        <f t="shared" si="33"/>
        <v>#DIV/0!</v>
      </c>
      <c r="H69" s="126" t="e">
        <f t="shared" si="34"/>
        <v>#DIV/0!</v>
      </c>
      <c r="I69" s="109" t="e">
        <f t="shared" si="41"/>
        <v>#DIV/0!</v>
      </c>
      <c r="J69" s="107" t="e">
        <f t="shared" si="35"/>
        <v>#DIV/0!</v>
      </c>
      <c r="K69" s="101" t="e">
        <f t="shared" si="36"/>
        <v>#DIV/0!</v>
      </c>
      <c r="L69" s="127" t="e">
        <f t="shared" si="37"/>
        <v>#DIV/0!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03" t="str">
        <f t="shared" si="38"/>
        <v/>
      </c>
      <c r="B70" s="104" t="s">
        <v>137</v>
      </c>
      <c r="C70" s="139" t="str">
        <f t="shared" si="39"/>
        <v/>
      </c>
      <c r="D70" s="128" t="str">
        <f>IF(A70="","",'Entrada Ano1'!I$47)</f>
        <v/>
      </c>
      <c r="E70" s="106" t="str">
        <f t="shared" si="32"/>
        <v/>
      </c>
      <c r="F70" s="129" t="e">
        <f t="shared" si="40"/>
        <v>#DIV/0!</v>
      </c>
      <c r="G70" s="107" t="e">
        <f t="shared" si="33"/>
        <v>#DIV/0!</v>
      </c>
      <c r="H70" s="126" t="e">
        <f t="shared" si="34"/>
        <v>#DIV/0!</v>
      </c>
      <c r="I70" s="109" t="e">
        <f t="shared" si="41"/>
        <v>#DIV/0!</v>
      </c>
      <c r="J70" s="107" t="e">
        <f t="shared" si="35"/>
        <v>#DIV/0!</v>
      </c>
      <c r="K70" s="101" t="e">
        <f t="shared" si="36"/>
        <v>#DIV/0!</v>
      </c>
      <c r="L70" s="127" t="e">
        <f t="shared" si="37"/>
        <v>#DIV/0!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03" t="str">
        <f t="shared" si="38"/>
        <v/>
      </c>
      <c r="B71" s="104" t="s">
        <v>137</v>
      </c>
      <c r="C71" s="139" t="str">
        <f t="shared" si="39"/>
        <v/>
      </c>
      <c r="D71" s="128" t="str">
        <f>IF(A71="","",'Entrada Ano1'!I$48)</f>
        <v/>
      </c>
      <c r="E71" s="106" t="str">
        <f t="shared" si="32"/>
        <v/>
      </c>
      <c r="F71" s="129" t="e">
        <f t="shared" si="40"/>
        <v>#DIV/0!</v>
      </c>
      <c r="G71" s="107" t="e">
        <f t="shared" si="33"/>
        <v>#DIV/0!</v>
      </c>
      <c r="H71" s="126" t="e">
        <f t="shared" si="34"/>
        <v>#DIV/0!</v>
      </c>
      <c r="I71" s="109" t="e">
        <f t="shared" si="41"/>
        <v>#DIV/0!</v>
      </c>
      <c r="J71" s="107" t="e">
        <f t="shared" si="35"/>
        <v>#DIV/0!</v>
      </c>
      <c r="K71" s="101" t="e">
        <f t="shared" si="36"/>
        <v>#DIV/0!</v>
      </c>
      <c r="L71" s="127" t="e">
        <f t="shared" si="37"/>
        <v>#DIV/0!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03" t="str">
        <f t="shared" si="38"/>
        <v/>
      </c>
      <c r="B72" s="104" t="s">
        <v>137</v>
      </c>
      <c r="C72" s="139" t="str">
        <f t="shared" si="39"/>
        <v/>
      </c>
      <c r="D72" s="128" t="str">
        <f>IF(A72="","",'Entrada Ano1'!I$49)</f>
        <v/>
      </c>
      <c r="E72" s="106" t="str">
        <f t="shared" si="32"/>
        <v/>
      </c>
      <c r="F72" s="129" t="e">
        <f t="shared" si="40"/>
        <v>#DIV/0!</v>
      </c>
      <c r="G72" s="107" t="e">
        <f t="shared" si="33"/>
        <v>#DIV/0!</v>
      </c>
      <c r="H72" s="126" t="e">
        <f t="shared" si="34"/>
        <v>#DIV/0!</v>
      </c>
      <c r="I72" s="109" t="e">
        <f t="shared" si="41"/>
        <v>#DIV/0!</v>
      </c>
      <c r="J72" s="107" t="e">
        <f t="shared" si="35"/>
        <v>#DIV/0!</v>
      </c>
      <c r="K72" s="101" t="e">
        <f t="shared" si="36"/>
        <v>#DIV/0!</v>
      </c>
      <c r="L72" s="127" t="e">
        <f t="shared" si="37"/>
        <v>#DIV/0!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03" t="str">
        <f t="shared" si="38"/>
        <v/>
      </c>
      <c r="B73" s="104" t="s">
        <v>137</v>
      </c>
      <c r="C73" s="139" t="str">
        <f t="shared" si="39"/>
        <v/>
      </c>
      <c r="D73" s="128" t="str">
        <f>IF(A73="","",'Entrada Ano1'!I$50)</f>
        <v/>
      </c>
      <c r="E73" s="106" t="str">
        <f t="shared" si="32"/>
        <v/>
      </c>
      <c r="F73" s="129" t="e">
        <f t="shared" si="40"/>
        <v>#DIV/0!</v>
      </c>
      <c r="G73" s="107" t="e">
        <f t="shared" si="33"/>
        <v>#DIV/0!</v>
      </c>
      <c r="H73" s="126" t="e">
        <f t="shared" si="34"/>
        <v>#DIV/0!</v>
      </c>
      <c r="I73" s="109" t="e">
        <f t="shared" si="41"/>
        <v>#DIV/0!</v>
      </c>
      <c r="J73" s="107" t="e">
        <f t="shared" si="35"/>
        <v>#DIV/0!</v>
      </c>
      <c r="K73" s="101" t="e">
        <f t="shared" si="36"/>
        <v>#DIV/0!</v>
      </c>
      <c r="L73" s="127" t="e">
        <f t="shared" si="37"/>
        <v>#DIV/0!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03" t="str">
        <f t="shared" si="38"/>
        <v/>
      </c>
      <c r="B74" s="104" t="s">
        <v>137</v>
      </c>
      <c r="C74" s="139" t="str">
        <f t="shared" si="39"/>
        <v/>
      </c>
      <c r="D74" s="128" t="str">
        <f>IF(A74="","",'Entrada Ano1'!I$51)</f>
        <v/>
      </c>
      <c r="E74" s="106" t="str">
        <f t="shared" si="32"/>
        <v/>
      </c>
      <c r="F74" s="106"/>
      <c r="G74" s="107" t="str">
        <f t="shared" si="33"/>
        <v/>
      </c>
      <c r="H74" s="126">
        <f t="shared" si="34"/>
        <v>0</v>
      </c>
      <c r="I74" s="115" t="str">
        <f t="shared" si="41"/>
        <v/>
      </c>
      <c r="J74" s="107" t="str">
        <f t="shared" si="35"/>
        <v/>
      </c>
      <c r="K74" s="101" t="str">
        <f t="shared" si="36"/>
        <v/>
      </c>
      <c r="L74" s="127" t="str">
        <f t="shared" si="37"/>
        <v/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03" t="str">
        <f t="shared" si="38"/>
        <v/>
      </c>
      <c r="B75" s="104" t="s">
        <v>137</v>
      </c>
      <c r="C75" s="139" t="str">
        <f t="shared" si="39"/>
        <v/>
      </c>
      <c r="D75" s="128" t="str">
        <f>IF(A75="","",'Entrada Ano1'!I$52)</f>
        <v/>
      </c>
      <c r="E75" s="106" t="str">
        <f t="shared" si="32"/>
        <v/>
      </c>
      <c r="F75" s="106" t="str">
        <f t="shared" ref="F75:F79" si="42">IF(A75="","",ROUND((H$59-A75)*(1-H$60)/SUM(C$64:C$79),4))</f>
        <v/>
      </c>
      <c r="G75" s="107" t="str">
        <f t="shared" si="33"/>
        <v/>
      </c>
      <c r="H75" s="126">
        <f t="shared" si="34"/>
        <v>0</v>
      </c>
      <c r="I75" s="115" t="str">
        <f t="shared" si="41"/>
        <v/>
      </c>
      <c r="J75" s="107" t="str">
        <f t="shared" si="35"/>
        <v/>
      </c>
      <c r="K75" s="131" t="str">
        <f t="shared" ref="K75:K79" si="43">IF(J75="","",J75*H$57)</f>
        <v/>
      </c>
      <c r="L75" s="127" t="str">
        <f t="shared" si="37"/>
        <v/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03" t="str">
        <f t="shared" si="38"/>
        <v/>
      </c>
      <c r="B76" s="104" t="s">
        <v>137</v>
      </c>
      <c r="C76" s="139" t="str">
        <f t="shared" si="39"/>
        <v/>
      </c>
      <c r="D76" s="128" t="str">
        <f>IF(A76="","",'Entrada Ano1'!I$53)</f>
        <v/>
      </c>
      <c r="E76" s="106" t="str">
        <f t="shared" si="32"/>
        <v/>
      </c>
      <c r="F76" s="106" t="str">
        <f t="shared" si="42"/>
        <v/>
      </c>
      <c r="G76" s="107" t="str">
        <f t="shared" si="33"/>
        <v/>
      </c>
      <c r="H76" s="126">
        <f t="shared" si="34"/>
        <v>0</v>
      </c>
      <c r="I76" s="115" t="str">
        <f t="shared" si="41"/>
        <v/>
      </c>
      <c r="J76" s="107" t="str">
        <f t="shared" si="35"/>
        <v/>
      </c>
      <c r="K76" s="101" t="str">
        <f t="shared" si="43"/>
        <v/>
      </c>
      <c r="L76" s="127" t="str">
        <f t="shared" si="37"/>
        <v/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03" t="str">
        <f t="shared" si="38"/>
        <v/>
      </c>
      <c r="B77" s="104" t="s">
        <v>137</v>
      </c>
      <c r="C77" s="139" t="str">
        <f t="shared" si="39"/>
        <v/>
      </c>
      <c r="D77" s="128" t="str">
        <f>IF(A77="","",'Entrada Ano1'!I$54)</f>
        <v/>
      </c>
      <c r="E77" s="106" t="str">
        <f t="shared" si="32"/>
        <v/>
      </c>
      <c r="F77" s="106" t="str">
        <f t="shared" si="42"/>
        <v/>
      </c>
      <c r="G77" s="107" t="str">
        <f t="shared" si="33"/>
        <v/>
      </c>
      <c r="H77" s="126">
        <f t="shared" si="34"/>
        <v>0</v>
      </c>
      <c r="I77" s="115" t="str">
        <f t="shared" si="41"/>
        <v/>
      </c>
      <c r="J77" s="107" t="str">
        <f t="shared" si="35"/>
        <v/>
      </c>
      <c r="K77" s="101" t="str">
        <f t="shared" si="43"/>
        <v/>
      </c>
      <c r="L77" s="132" t="str">
        <f t="shared" ref="L77:L79" si="44">IF(K77="","",K77*((1+H$61)^0.0833-1))</f>
        <v/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03" t="str">
        <f t="shared" si="38"/>
        <v/>
      </c>
      <c r="B78" s="104" t="s">
        <v>137</v>
      </c>
      <c r="C78" s="139" t="str">
        <f t="shared" si="39"/>
        <v/>
      </c>
      <c r="D78" s="128" t="str">
        <f>IF(A78="","",'Entrada Ano1'!I$55)</f>
        <v/>
      </c>
      <c r="E78" s="106" t="str">
        <f t="shared" si="32"/>
        <v/>
      </c>
      <c r="F78" s="106" t="str">
        <f t="shared" si="42"/>
        <v/>
      </c>
      <c r="G78" s="107" t="str">
        <f t="shared" si="33"/>
        <v/>
      </c>
      <c r="H78" s="126">
        <f t="shared" si="34"/>
        <v>0</v>
      </c>
      <c r="I78" s="115" t="str">
        <f t="shared" si="41"/>
        <v/>
      </c>
      <c r="J78" s="107" t="str">
        <f t="shared" si="35"/>
        <v/>
      </c>
      <c r="K78" s="131" t="str">
        <f t="shared" si="43"/>
        <v/>
      </c>
      <c r="L78" s="132" t="str">
        <f t="shared" si="44"/>
        <v/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03" t="str">
        <f t="shared" si="38"/>
        <v/>
      </c>
      <c r="B79" s="137" t="s">
        <v>137</v>
      </c>
      <c r="C79" s="140" t="str">
        <f t="shared" si="39"/>
        <v/>
      </c>
      <c r="D79" s="134" t="str">
        <f>IF(A79="","",'Entrada Ano1'!I$56)</f>
        <v/>
      </c>
      <c r="E79" s="135" t="str">
        <f t="shared" si="32"/>
        <v/>
      </c>
      <c r="F79" s="135" t="str">
        <f t="shared" si="42"/>
        <v/>
      </c>
      <c r="G79" s="136" t="str">
        <f t="shared" si="33"/>
        <v/>
      </c>
      <c r="H79" s="126">
        <f t="shared" si="34"/>
        <v>0</v>
      </c>
      <c r="I79" s="115" t="str">
        <f t="shared" si="41"/>
        <v/>
      </c>
      <c r="J79" s="107" t="str">
        <f t="shared" si="35"/>
        <v/>
      </c>
      <c r="K79" s="131" t="str">
        <f t="shared" si="43"/>
        <v/>
      </c>
      <c r="L79" s="132" t="str">
        <f t="shared" si="44"/>
        <v/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326" t="s">
        <v>27</v>
      </c>
      <c r="B80" s="327"/>
      <c r="C80" s="327"/>
      <c r="D80" s="137">
        <f t="shared" ref="D80:F80" si="45">SUM(D64:D79)</f>
        <v>0</v>
      </c>
      <c r="E80" s="120">
        <f t="shared" si="45"/>
        <v>0</v>
      </c>
      <c r="F80" s="136" t="e">
        <f t="shared" si="45"/>
        <v>#DIV/0!</v>
      </c>
      <c r="G80" s="120"/>
      <c r="H80" s="141" t="e">
        <f>SUM(H64:H79)</f>
        <v>#DIV/0!</v>
      </c>
      <c r="I80" s="122"/>
      <c r="J80" s="123"/>
      <c r="K80" s="123"/>
      <c r="L80" s="141" t="e">
        <f>SUM(L64:L79)</f>
        <v>#DIV/0!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4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4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337" t="s">
        <v>139</v>
      </c>
      <c r="B83" s="327"/>
      <c r="C83" s="327"/>
      <c r="D83" s="327"/>
      <c r="E83" s="327"/>
      <c r="F83" s="327"/>
      <c r="G83" s="327"/>
      <c r="H83" s="327"/>
      <c r="I83" s="327"/>
      <c r="J83" s="327"/>
      <c r="K83" s="327"/>
      <c r="L83" s="338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 t="s">
        <v>120</v>
      </c>
      <c r="B84" s="1"/>
      <c r="C84" s="1"/>
      <c r="D84" s="1"/>
      <c r="E84" s="1"/>
      <c r="F84" s="1"/>
      <c r="G84" s="1"/>
      <c r="H84" s="74">
        <f>'Entrada Ano1'!K$62</f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 t="s">
        <v>121</v>
      </c>
      <c r="B85" s="1"/>
      <c r="C85" s="1"/>
      <c r="D85" s="1"/>
      <c r="E85" s="1"/>
      <c r="F85" s="1"/>
      <c r="G85" s="1"/>
      <c r="H85" s="78">
        <f>'Entrada Ano1'!K$63</f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 t="s">
        <v>122</v>
      </c>
      <c r="B86" s="1"/>
      <c r="C86" s="1"/>
      <c r="D86" s="1"/>
      <c r="E86" s="1"/>
      <c r="F86" s="1"/>
      <c r="G86" s="1"/>
      <c r="H86" s="81">
        <f>'Custos Ano1'!E160</f>
        <v>0</v>
      </c>
      <c r="I86" s="1" t="s">
        <v>123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 t="s">
        <v>124</v>
      </c>
      <c r="B87" s="1"/>
      <c r="C87" s="1"/>
      <c r="D87" s="1"/>
      <c r="E87" s="1"/>
      <c r="F87" s="1"/>
      <c r="G87" s="1"/>
      <c r="H87" s="83">
        <f>'Custos Ano1'!H160</f>
        <v>0</v>
      </c>
      <c r="I87" s="1" t="s">
        <v>125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 t="s">
        <v>126</v>
      </c>
      <c r="B88" s="1"/>
      <c r="C88" s="1"/>
      <c r="D88" s="1"/>
      <c r="E88" s="1"/>
      <c r="F88" s="1"/>
      <c r="G88" s="1"/>
      <c r="H88" s="84">
        <f>'Custos Ano1'!H$164</f>
        <v>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328" t="s">
        <v>30</v>
      </c>
      <c r="B89" s="329"/>
      <c r="C89" s="330"/>
      <c r="D89" s="334" t="s">
        <v>127</v>
      </c>
      <c r="E89" s="328" t="s">
        <v>128</v>
      </c>
      <c r="F89" s="339" t="s">
        <v>129</v>
      </c>
      <c r="G89" s="327"/>
      <c r="H89" s="338"/>
      <c r="I89" s="339" t="s">
        <v>130</v>
      </c>
      <c r="J89" s="327"/>
      <c r="K89" s="327"/>
      <c r="L89" s="338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331"/>
      <c r="B90" s="332"/>
      <c r="C90" s="333"/>
      <c r="D90" s="335"/>
      <c r="E90" s="336"/>
      <c r="F90" s="89" t="s">
        <v>131</v>
      </c>
      <c r="G90" s="90" t="s">
        <v>132</v>
      </c>
      <c r="H90" s="90" t="s">
        <v>133</v>
      </c>
      <c r="I90" s="91" t="s">
        <v>134</v>
      </c>
      <c r="J90" s="88" t="s">
        <v>135</v>
      </c>
      <c r="K90" s="88" t="s">
        <v>133</v>
      </c>
      <c r="L90" s="88" t="s">
        <v>136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93">
        <v>0</v>
      </c>
      <c r="B91" s="94" t="s">
        <v>137</v>
      </c>
      <c r="C91" s="138">
        <v>1</v>
      </c>
      <c r="D91" s="125">
        <f>IF(A91="","",'Entrada Ano1'!K41)</f>
        <v>0</v>
      </c>
      <c r="E91" s="96">
        <f t="shared" ref="E91:E106" si="46">IF(D91="","",IF(D$107=0,0,D91/D$107))</f>
        <v>0</v>
      </c>
      <c r="F91" s="97" t="e">
        <f>IF(H87="","",(1-H87)/H86)</f>
        <v>#DIV/0!</v>
      </c>
      <c r="G91" s="98" t="e">
        <f t="shared" ref="G91:G101" si="47">IF(F91="","",E91*F91)</f>
        <v>#DIV/0!</v>
      </c>
      <c r="H91" s="126" t="e">
        <f t="shared" ref="H91:H106" si="48">IF(G91="",0,G91*H$85)</f>
        <v>#DIV/0!</v>
      </c>
      <c r="I91" s="100">
        <v>1</v>
      </c>
      <c r="J91" s="98">
        <f t="shared" ref="J91:J101" si="49">IF(I91="","",E91*I91)</f>
        <v>0</v>
      </c>
      <c r="K91" s="101">
        <f t="shared" ref="K91:K103" si="50">IF(J91="","",J91*H$85)</f>
        <v>0</v>
      </c>
      <c r="L91" s="127">
        <f t="shared" ref="L91:L105" si="51">IF(K91="","",K91*$H$88)</f>
        <v>0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03" t="str">
        <f t="shared" ref="A92:A106" si="52">IF(A91&gt;=H$86,"",A91+1)</f>
        <v/>
      </c>
      <c r="B92" s="104" t="s">
        <v>137</v>
      </c>
      <c r="C92" s="139" t="str">
        <f t="shared" ref="C92:C106" si="53">IF(A92="","",IF(A92=H$86,"+",C91+1))</f>
        <v/>
      </c>
      <c r="D92" s="125" t="str">
        <f>IF(A92="","",'Entrada Ano1'!K42)</f>
        <v/>
      </c>
      <c r="E92" s="96" t="str">
        <f t="shared" si="46"/>
        <v/>
      </c>
      <c r="F92" s="129" t="e">
        <f t="shared" ref="F92:F100" si="54">F91</f>
        <v>#DIV/0!</v>
      </c>
      <c r="G92" s="107" t="e">
        <f t="shared" si="47"/>
        <v>#DIV/0!</v>
      </c>
      <c r="H92" s="126" t="e">
        <f t="shared" si="48"/>
        <v>#DIV/0!</v>
      </c>
      <c r="I92" s="109" t="e">
        <f t="shared" ref="I92:I101" si="55">IF(F92="","",I91-F91)</f>
        <v>#DIV/0!</v>
      </c>
      <c r="J92" s="107" t="e">
        <f t="shared" si="49"/>
        <v>#DIV/0!</v>
      </c>
      <c r="K92" s="101" t="e">
        <f t="shared" si="50"/>
        <v>#DIV/0!</v>
      </c>
      <c r="L92" s="127" t="e">
        <f t="shared" si="51"/>
        <v>#DIV/0!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03" t="str">
        <f t="shared" si="52"/>
        <v/>
      </c>
      <c r="B93" s="104" t="s">
        <v>137</v>
      </c>
      <c r="C93" s="139" t="str">
        <f t="shared" si="53"/>
        <v/>
      </c>
      <c r="D93" s="125" t="str">
        <f>IF(A93="","",'Entrada Ano1'!K43)</f>
        <v/>
      </c>
      <c r="E93" s="96" t="str">
        <f t="shared" si="46"/>
        <v/>
      </c>
      <c r="F93" s="129" t="e">
        <f t="shared" si="54"/>
        <v>#DIV/0!</v>
      </c>
      <c r="G93" s="107" t="e">
        <f t="shared" si="47"/>
        <v>#DIV/0!</v>
      </c>
      <c r="H93" s="126" t="e">
        <f t="shared" si="48"/>
        <v>#DIV/0!</v>
      </c>
      <c r="I93" s="109" t="e">
        <f t="shared" si="55"/>
        <v>#DIV/0!</v>
      </c>
      <c r="J93" s="107" t="e">
        <f t="shared" si="49"/>
        <v>#DIV/0!</v>
      </c>
      <c r="K93" s="101" t="e">
        <f t="shared" si="50"/>
        <v>#DIV/0!</v>
      </c>
      <c r="L93" s="127" t="e">
        <f t="shared" si="51"/>
        <v>#DIV/0!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03" t="str">
        <f t="shared" si="52"/>
        <v/>
      </c>
      <c r="B94" s="104" t="s">
        <v>137</v>
      </c>
      <c r="C94" s="139" t="str">
        <f t="shared" si="53"/>
        <v/>
      </c>
      <c r="D94" s="125" t="str">
        <f>IF(A94="","",'Entrada Ano1'!K44)</f>
        <v/>
      </c>
      <c r="E94" s="96" t="str">
        <f t="shared" si="46"/>
        <v/>
      </c>
      <c r="F94" s="129" t="e">
        <f t="shared" si="54"/>
        <v>#DIV/0!</v>
      </c>
      <c r="G94" s="107" t="e">
        <f t="shared" si="47"/>
        <v>#DIV/0!</v>
      </c>
      <c r="H94" s="126" t="e">
        <f t="shared" si="48"/>
        <v>#DIV/0!</v>
      </c>
      <c r="I94" s="109" t="e">
        <f t="shared" si="55"/>
        <v>#DIV/0!</v>
      </c>
      <c r="J94" s="107" t="e">
        <f t="shared" si="49"/>
        <v>#DIV/0!</v>
      </c>
      <c r="K94" s="101" t="e">
        <f t="shared" si="50"/>
        <v>#DIV/0!</v>
      </c>
      <c r="L94" s="127" t="e">
        <f t="shared" si="51"/>
        <v>#DIV/0!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03" t="str">
        <f t="shared" si="52"/>
        <v/>
      </c>
      <c r="B95" s="104" t="s">
        <v>137</v>
      </c>
      <c r="C95" s="139" t="str">
        <f t="shared" si="53"/>
        <v/>
      </c>
      <c r="D95" s="125" t="str">
        <f>IF(A95="","",'Entrada Ano1'!K45)</f>
        <v/>
      </c>
      <c r="E95" s="96" t="str">
        <f t="shared" si="46"/>
        <v/>
      </c>
      <c r="F95" s="129" t="e">
        <f t="shared" si="54"/>
        <v>#DIV/0!</v>
      </c>
      <c r="G95" s="107" t="e">
        <f t="shared" si="47"/>
        <v>#DIV/0!</v>
      </c>
      <c r="H95" s="126" t="e">
        <f t="shared" si="48"/>
        <v>#DIV/0!</v>
      </c>
      <c r="I95" s="109" t="e">
        <f t="shared" si="55"/>
        <v>#DIV/0!</v>
      </c>
      <c r="J95" s="107" t="e">
        <f t="shared" si="49"/>
        <v>#DIV/0!</v>
      </c>
      <c r="K95" s="101" t="e">
        <f t="shared" si="50"/>
        <v>#DIV/0!</v>
      </c>
      <c r="L95" s="127" t="e">
        <f t="shared" si="51"/>
        <v>#DIV/0!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03" t="str">
        <f t="shared" si="52"/>
        <v/>
      </c>
      <c r="B96" s="104" t="s">
        <v>137</v>
      </c>
      <c r="C96" s="139" t="str">
        <f t="shared" si="53"/>
        <v/>
      </c>
      <c r="D96" s="125" t="str">
        <f>IF(A96="","",'Entrada Ano1'!K46)</f>
        <v/>
      </c>
      <c r="E96" s="96" t="str">
        <f t="shared" si="46"/>
        <v/>
      </c>
      <c r="F96" s="129" t="e">
        <f t="shared" si="54"/>
        <v>#DIV/0!</v>
      </c>
      <c r="G96" s="107" t="e">
        <f t="shared" si="47"/>
        <v>#DIV/0!</v>
      </c>
      <c r="H96" s="126" t="e">
        <f t="shared" si="48"/>
        <v>#DIV/0!</v>
      </c>
      <c r="I96" s="109" t="e">
        <f t="shared" si="55"/>
        <v>#DIV/0!</v>
      </c>
      <c r="J96" s="107" t="e">
        <f t="shared" si="49"/>
        <v>#DIV/0!</v>
      </c>
      <c r="K96" s="101" t="e">
        <f t="shared" si="50"/>
        <v>#DIV/0!</v>
      </c>
      <c r="L96" s="127" t="e">
        <f t="shared" si="51"/>
        <v>#DIV/0!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03" t="str">
        <f t="shared" si="52"/>
        <v/>
      </c>
      <c r="B97" s="104" t="s">
        <v>137</v>
      </c>
      <c r="C97" s="139" t="str">
        <f t="shared" si="53"/>
        <v/>
      </c>
      <c r="D97" s="125" t="str">
        <f>IF(A97="","",'Entrada Ano1'!K47)</f>
        <v/>
      </c>
      <c r="E97" s="96" t="str">
        <f t="shared" si="46"/>
        <v/>
      </c>
      <c r="F97" s="129" t="e">
        <f t="shared" si="54"/>
        <v>#DIV/0!</v>
      </c>
      <c r="G97" s="107" t="e">
        <f t="shared" si="47"/>
        <v>#DIV/0!</v>
      </c>
      <c r="H97" s="126" t="e">
        <f t="shared" si="48"/>
        <v>#DIV/0!</v>
      </c>
      <c r="I97" s="109" t="e">
        <f t="shared" si="55"/>
        <v>#DIV/0!</v>
      </c>
      <c r="J97" s="107" t="e">
        <f t="shared" si="49"/>
        <v>#DIV/0!</v>
      </c>
      <c r="K97" s="101" t="e">
        <f t="shared" si="50"/>
        <v>#DIV/0!</v>
      </c>
      <c r="L97" s="127" t="e">
        <f t="shared" si="51"/>
        <v>#DIV/0!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03" t="str">
        <f t="shared" si="52"/>
        <v/>
      </c>
      <c r="B98" s="104" t="s">
        <v>137</v>
      </c>
      <c r="C98" s="139" t="str">
        <f t="shared" si="53"/>
        <v/>
      </c>
      <c r="D98" s="125" t="str">
        <f>IF(A98="","",'Entrada Ano1'!K48)</f>
        <v/>
      </c>
      <c r="E98" s="96" t="str">
        <f t="shared" si="46"/>
        <v/>
      </c>
      <c r="F98" s="129" t="e">
        <f t="shared" si="54"/>
        <v>#DIV/0!</v>
      </c>
      <c r="G98" s="107" t="e">
        <f t="shared" si="47"/>
        <v>#DIV/0!</v>
      </c>
      <c r="H98" s="126" t="e">
        <f t="shared" si="48"/>
        <v>#DIV/0!</v>
      </c>
      <c r="I98" s="109" t="e">
        <f t="shared" si="55"/>
        <v>#DIV/0!</v>
      </c>
      <c r="J98" s="107" t="e">
        <f t="shared" si="49"/>
        <v>#DIV/0!</v>
      </c>
      <c r="K98" s="101" t="e">
        <f t="shared" si="50"/>
        <v>#DIV/0!</v>
      </c>
      <c r="L98" s="127" t="e">
        <f t="shared" si="51"/>
        <v>#DIV/0!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03" t="str">
        <f t="shared" si="52"/>
        <v/>
      </c>
      <c r="B99" s="104" t="s">
        <v>137</v>
      </c>
      <c r="C99" s="139" t="str">
        <f t="shared" si="53"/>
        <v/>
      </c>
      <c r="D99" s="125" t="str">
        <f>IF(A99="","",'Entrada Ano1'!K49)</f>
        <v/>
      </c>
      <c r="E99" s="96" t="str">
        <f t="shared" si="46"/>
        <v/>
      </c>
      <c r="F99" s="129" t="e">
        <f t="shared" si="54"/>
        <v>#DIV/0!</v>
      </c>
      <c r="G99" s="107" t="e">
        <f t="shared" si="47"/>
        <v>#DIV/0!</v>
      </c>
      <c r="H99" s="126" t="e">
        <f t="shared" si="48"/>
        <v>#DIV/0!</v>
      </c>
      <c r="I99" s="109" t="e">
        <f t="shared" si="55"/>
        <v>#DIV/0!</v>
      </c>
      <c r="J99" s="107" t="e">
        <f t="shared" si="49"/>
        <v>#DIV/0!</v>
      </c>
      <c r="K99" s="101" t="e">
        <f t="shared" si="50"/>
        <v>#DIV/0!</v>
      </c>
      <c r="L99" s="127" t="e">
        <f t="shared" si="51"/>
        <v>#DIV/0!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03" t="str">
        <f t="shared" si="52"/>
        <v/>
      </c>
      <c r="B100" s="104" t="s">
        <v>137</v>
      </c>
      <c r="C100" s="139" t="str">
        <f t="shared" si="53"/>
        <v/>
      </c>
      <c r="D100" s="125" t="str">
        <f>IF(A100="","",'Entrada Ano1'!K50)</f>
        <v/>
      </c>
      <c r="E100" s="96" t="str">
        <f t="shared" si="46"/>
        <v/>
      </c>
      <c r="F100" s="129" t="e">
        <f t="shared" si="54"/>
        <v>#DIV/0!</v>
      </c>
      <c r="G100" s="107" t="e">
        <f t="shared" si="47"/>
        <v>#DIV/0!</v>
      </c>
      <c r="H100" s="126" t="e">
        <f t="shared" si="48"/>
        <v>#DIV/0!</v>
      </c>
      <c r="I100" s="109" t="e">
        <f t="shared" si="55"/>
        <v>#DIV/0!</v>
      </c>
      <c r="J100" s="107" t="e">
        <f t="shared" si="49"/>
        <v>#DIV/0!</v>
      </c>
      <c r="K100" s="101" t="e">
        <f t="shared" si="50"/>
        <v>#DIV/0!</v>
      </c>
      <c r="L100" s="127" t="e">
        <f t="shared" si="51"/>
        <v>#DIV/0!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03" t="str">
        <f t="shared" si="52"/>
        <v/>
      </c>
      <c r="B101" s="104" t="s">
        <v>137</v>
      </c>
      <c r="C101" s="139" t="str">
        <f t="shared" si="53"/>
        <v/>
      </c>
      <c r="D101" s="125" t="str">
        <f>IF(A101="","",'Entrada Ano1'!K51)</f>
        <v/>
      </c>
      <c r="E101" s="96" t="str">
        <f t="shared" si="46"/>
        <v/>
      </c>
      <c r="F101" s="106" t="str">
        <f t="shared" ref="F101:F106" si="56">IF(A101="","",ROUND((H$31-A101)*(1-H$32)/SUM(C$36:C$52),4))</f>
        <v/>
      </c>
      <c r="G101" s="107" t="str">
        <f t="shared" si="47"/>
        <v/>
      </c>
      <c r="H101" s="126">
        <f t="shared" si="48"/>
        <v>0</v>
      </c>
      <c r="I101" s="115" t="str">
        <f t="shared" si="55"/>
        <v/>
      </c>
      <c r="J101" s="107" t="str">
        <f t="shared" si="49"/>
        <v/>
      </c>
      <c r="K101" s="101" t="str">
        <f t="shared" si="50"/>
        <v/>
      </c>
      <c r="L101" s="127" t="str">
        <f t="shared" si="51"/>
        <v/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03" t="str">
        <f t="shared" si="52"/>
        <v/>
      </c>
      <c r="B102" s="104" t="s">
        <v>137</v>
      </c>
      <c r="C102" s="139" t="str">
        <f t="shared" si="53"/>
        <v/>
      </c>
      <c r="D102" s="125" t="str">
        <f>IF(A102="","",'Entrada Ano1'!K52)</f>
        <v/>
      </c>
      <c r="E102" s="96" t="str">
        <f t="shared" si="46"/>
        <v/>
      </c>
      <c r="F102" s="106" t="str">
        <f t="shared" si="56"/>
        <v/>
      </c>
      <c r="G102" s="107"/>
      <c r="H102" s="126">
        <f t="shared" si="48"/>
        <v>0</v>
      </c>
      <c r="I102" s="115"/>
      <c r="J102" s="107"/>
      <c r="K102" s="101" t="str">
        <f t="shared" si="50"/>
        <v/>
      </c>
      <c r="L102" s="127" t="str">
        <f t="shared" si="51"/>
        <v/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03" t="str">
        <f t="shared" si="52"/>
        <v/>
      </c>
      <c r="B103" s="104" t="s">
        <v>137</v>
      </c>
      <c r="C103" s="139" t="str">
        <f t="shared" si="53"/>
        <v/>
      </c>
      <c r="D103" s="125" t="str">
        <f>IF(A103="","",'Entrada Ano1'!K53)</f>
        <v/>
      </c>
      <c r="E103" s="96" t="str">
        <f t="shared" si="46"/>
        <v/>
      </c>
      <c r="F103" s="106" t="str">
        <f t="shared" si="56"/>
        <v/>
      </c>
      <c r="G103" s="107"/>
      <c r="H103" s="126">
        <f t="shared" si="48"/>
        <v>0</v>
      </c>
      <c r="I103" s="115"/>
      <c r="J103" s="107"/>
      <c r="K103" s="101" t="str">
        <f t="shared" si="50"/>
        <v/>
      </c>
      <c r="L103" s="127" t="str">
        <f t="shared" si="51"/>
        <v/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03" t="str">
        <f t="shared" si="52"/>
        <v/>
      </c>
      <c r="B104" s="104" t="s">
        <v>137</v>
      </c>
      <c r="C104" s="139" t="str">
        <f t="shared" si="53"/>
        <v/>
      </c>
      <c r="D104" s="125" t="str">
        <f>IF(A104="","",'Entrada Ano1'!K54)</f>
        <v/>
      </c>
      <c r="E104" s="96" t="str">
        <f t="shared" si="46"/>
        <v/>
      </c>
      <c r="F104" s="106" t="str">
        <f t="shared" si="56"/>
        <v/>
      </c>
      <c r="G104" s="107"/>
      <c r="H104" s="126">
        <f t="shared" si="48"/>
        <v>0</v>
      </c>
      <c r="I104" s="115"/>
      <c r="J104" s="107"/>
      <c r="K104" s="131"/>
      <c r="L104" s="127" t="str">
        <f t="shared" si="51"/>
        <v/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03" t="str">
        <f t="shared" si="52"/>
        <v/>
      </c>
      <c r="B105" s="104" t="s">
        <v>137</v>
      </c>
      <c r="C105" s="139" t="str">
        <f t="shared" si="53"/>
        <v/>
      </c>
      <c r="D105" s="125" t="str">
        <f>IF(A105="","",'Entrada Ano1'!K55)</f>
        <v/>
      </c>
      <c r="E105" s="96" t="str">
        <f t="shared" si="46"/>
        <v/>
      </c>
      <c r="F105" s="106" t="str">
        <f t="shared" si="56"/>
        <v/>
      </c>
      <c r="G105" s="107"/>
      <c r="H105" s="126">
        <f t="shared" si="48"/>
        <v>0</v>
      </c>
      <c r="I105" s="115"/>
      <c r="J105" s="107"/>
      <c r="K105" s="131"/>
      <c r="L105" s="127" t="str">
        <f t="shared" si="51"/>
        <v/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03" t="str">
        <f t="shared" si="52"/>
        <v/>
      </c>
      <c r="B106" s="104" t="s">
        <v>137</v>
      </c>
      <c r="C106" s="139" t="str">
        <f t="shared" si="53"/>
        <v/>
      </c>
      <c r="D106" s="125" t="str">
        <f>IF(A106="","",'Entrada Ano1'!K56)</f>
        <v/>
      </c>
      <c r="E106" s="96" t="str">
        <f t="shared" si="46"/>
        <v/>
      </c>
      <c r="F106" s="106" t="str">
        <f t="shared" si="56"/>
        <v/>
      </c>
      <c r="G106" s="107"/>
      <c r="H106" s="126">
        <f t="shared" si="48"/>
        <v>0</v>
      </c>
      <c r="I106" s="115"/>
      <c r="J106" s="107"/>
      <c r="K106" s="131"/>
      <c r="L106" s="13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326" t="s">
        <v>27</v>
      </c>
      <c r="B107" s="327"/>
      <c r="C107" s="327"/>
      <c r="D107" s="142">
        <f t="shared" ref="D107:F107" si="57">SUM(D91:D106)</f>
        <v>0</v>
      </c>
      <c r="E107" s="120">
        <f t="shared" si="57"/>
        <v>0</v>
      </c>
      <c r="F107" s="136" t="e">
        <f t="shared" si="57"/>
        <v>#DIV/0!</v>
      </c>
      <c r="G107" s="143"/>
      <c r="H107" s="141" t="e">
        <f>SUM(H91:H106)</f>
        <v>#DIV/0!</v>
      </c>
      <c r="I107" s="122"/>
      <c r="J107" s="123"/>
      <c r="K107" s="123"/>
      <c r="L107" s="141" t="e">
        <f>SUM(L91:L106)</f>
        <v>#DIV/0!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8">
    <mergeCell ref="A1:L1"/>
    <mergeCell ref="A7:C8"/>
    <mergeCell ref="D7:D8"/>
    <mergeCell ref="E7:E8"/>
    <mergeCell ref="F7:H7"/>
    <mergeCell ref="I7:L7"/>
    <mergeCell ref="A28:L28"/>
    <mergeCell ref="A25:C25"/>
    <mergeCell ref="A34:C35"/>
    <mergeCell ref="D34:D35"/>
    <mergeCell ref="E34:E35"/>
    <mergeCell ref="F34:H34"/>
    <mergeCell ref="I34:L34"/>
    <mergeCell ref="A107:C107"/>
    <mergeCell ref="A53:C53"/>
    <mergeCell ref="A62:C63"/>
    <mergeCell ref="D62:D63"/>
    <mergeCell ref="E62:E63"/>
    <mergeCell ref="A83:L83"/>
    <mergeCell ref="A56:L56"/>
    <mergeCell ref="A80:C80"/>
    <mergeCell ref="A89:C90"/>
    <mergeCell ref="D89:D90"/>
    <mergeCell ref="E89:E90"/>
    <mergeCell ref="F89:H89"/>
    <mergeCell ref="I89:L89"/>
    <mergeCell ref="F62:H62"/>
    <mergeCell ref="I62:L62"/>
  </mergeCells>
  <printOptions horizontalCentered="1"/>
  <pageMargins left="0" right="0" top="0" bottom="0" header="0" footer="0"/>
  <pageSetup paperSize="9" scale="8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Z1000"/>
  <sheetViews>
    <sheetView showGridLines="0" tabSelected="1" workbookViewId="0">
      <pane ySplit="7" topLeftCell="A32" activePane="bottomLeft" state="frozen"/>
      <selection pane="bottomLeft" activeCell="G42" sqref="G42"/>
    </sheetView>
  </sheetViews>
  <sheetFormatPr defaultColWidth="12.5546875" defaultRowHeight="15" customHeight="1" x14ac:dyDescent="0.25"/>
  <cols>
    <col min="1" max="1" width="2.44140625" customWidth="1"/>
    <col min="2" max="2" width="8.44140625" customWidth="1"/>
    <col min="3" max="3" width="14.5546875" customWidth="1"/>
    <col min="4" max="4" width="16.88671875" customWidth="1"/>
    <col min="5" max="5" width="16.109375" customWidth="1"/>
    <col min="6" max="6" width="14.44140625" customWidth="1"/>
    <col min="7" max="7" width="17.44140625" customWidth="1"/>
    <col min="8" max="8" width="9.44140625" customWidth="1"/>
    <col min="9" max="9" width="15.5546875" customWidth="1"/>
    <col min="10" max="10" width="6.5546875" customWidth="1"/>
    <col min="11" max="11" width="9.88671875" customWidth="1"/>
    <col min="12" max="12" width="20.5546875" customWidth="1"/>
    <col min="13" max="13" width="8.109375" customWidth="1"/>
    <col min="14" max="14" width="17.88671875" customWidth="1"/>
    <col min="15" max="15" width="26" customWidth="1"/>
    <col min="16" max="16" width="12" customWidth="1"/>
    <col min="17" max="18" width="26" customWidth="1"/>
    <col min="19" max="19" width="34.44140625" customWidth="1"/>
    <col min="20" max="20" width="10" customWidth="1"/>
    <col min="21" max="21" width="7.109375" customWidth="1"/>
    <col min="22" max="23" width="9" customWidth="1"/>
    <col min="24" max="24" width="12" customWidth="1"/>
    <col min="25" max="25" width="36.44140625" customWidth="1"/>
    <col min="26" max="26" width="9" customWidth="1"/>
  </cols>
  <sheetData>
    <row r="1" spans="1:20" ht="12.75" customHeight="1" x14ac:dyDescent="0.25">
      <c r="A1" s="372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5"/>
    </row>
    <row r="2" spans="1:20" ht="12.75" customHeight="1" x14ac:dyDescent="0.25">
      <c r="A2" s="144"/>
      <c r="M2" s="145"/>
    </row>
    <row r="3" spans="1:20" ht="12.75" customHeight="1" x14ac:dyDescent="0.25">
      <c r="A3" s="144">
        <v>1</v>
      </c>
      <c r="B3" s="146" t="s">
        <v>140</v>
      </c>
      <c r="M3" s="145"/>
    </row>
    <row r="4" spans="1:20" ht="12.75" customHeight="1" x14ac:dyDescent="0.25">
      <c r="A4" s="144"/>
      <c r="B4" s="146" t="s">
        <v>141</v>
      </c>
      <c r="C4" s="146" t="s">
        <v>142</v>
      </c>
      <c r="M4" s="145"/>
    </row>
    <row r="5" spans="1:20" ht="12.75" customHeight="1" x14ac:dyDescent="0.25">
      <c r="A5" s="144"/>
      <c r="G5" s="146" t="s">
        <v>143</v>
      </c>
      <c r="I5" s="10" t="s">
        <v>144</v>
      </c>
      <c r="J5" s="10"/>
      <c r="K5" s="10"/>
      <c r="L5" s="10" t="s">
        <v>145</v>
      </c>
      <c r="M5" s="145"/>
    </row>
    <row r="6" spans="1:20" ht="12.75" customHeight="1" x14ac:dyDescent="0.25">
      <c r="A6" s="144"/>
      <c r="I6" s="10"/>
      <c r="J6" s="10"/>
      <c r="K6" s="10"/>
      <c r="L6" s="10"/>
      <c r="M6" s="145"/>
    </row>
    <row r="7" spans="1:20" ht="12.75" customHeight="1" x14ac:dyDescent="0.25">
      <c r="A7" s="144"/>
      <c r="B7" s="10" t="s">
        <v>146</v>
      </c>
      <c r="C7" s="373" t="s">
        <v>147</v>
      </c>
      <c r="D7" s="332"/>
      <c r="E7" s="332"/>
      <c r="G7" s="147"/>
      <c r="H7" s="146" t="s">
        <v>148</v>
      </c>
      <c r="I7" s="148">
        <f>'Entrada Ano1'!E$5</f>
        <v>0</v>
      </c>
      <c r="J7" s="146" t="s">
        <v>149</v>
      </c>
      <c r="K7" s="10" t="s">
        <v>150</v>
      </c>
      <c r="L7" s="149">
        <f>G7*I7</f>
        <v>0</v>
      </c>
      <c r="M7" s="145" t="s">
        <v>151</v>
      </c>
      <c r="O7" s="150"/>
    </row>
    <row r="8" spans="1:20" ht="12.75" customHeight="1" x14ac:dyDescent="0.25">
      <c r="A8" s="144"/>
      <c r="G8" s="151"/>
      <c r="I8" s="37"/>
      <c r="J8" s="10"/>
      <c r="K8" s="10"/>
      <c r="L8" s="152"/>
      <c r="M8" s="145"/>
    </row>
    <row r="9" spans="1:20" ht="12.75" customHeight="1" x14ac:dyDescent="0.25">
      <c r="A9" s="144"/>
      <c r="B9" s="10" t="s">
        <v>152</v>
      </c>
      <c r="C9" s="373" t="s">
        <v>153</v>
      </c>
      <c r="D9" s="332"/>
      <c r="E9" s="332"/>
      <c r="G9" s="147"/>
      <c r="H9" s="146" t="s">
        <v>148</v>
      </c>
      <c r="I9" s="148">
        <f>'Entrada Ano1'!E$5</f>
        <v>0</v>
      </c>
      <c r="J9" s="146" t="s">
        <v>149</v>
      </c>
      <c r="K9" s="10" t="s">
        <v>150</v>
      </c>
      <c r="L9" s="149">
        <f>G9*I9</f>
        <v>0</v>
      </c>
      <c r="M9" s="145" t="s">
        <v>151</v>
      </c>
      <c r="T9" s="3"/>
    </row>
    <row r="10" spans="1:20" ht="12.75" customHeight="1" x14ac:dyDescent="0.25">
      <c r="A10" s="144"/>
      <c r="B10" s="10"/>
      <c r="G10" s="151"/>
      <c r="I10" s="37"/>
      <c r="J10" s="10"/>
      <c r="K10" s="10"/>
      <c r="L10" s="152"/>
      <c r="M10" s="145"/>
    </row>
    <row r="11" spans="1:20" ht="12.75" customHeight="1" x14ac:dyDescent="0.25">
      <c r="A11" s="144"/>
      <c r="B11" s="10" t="s">
        <v>154</v>
      </c>
      <c r="C11" s="373" t="s">
        <v>155</v>
      </c>
      <c r="D11" s="332"/>
      <c r="E11" s="332"/>
      <c r="G11" s="147"/>
      <c r="H11" s="146" t="s">
        <v>148</v>
      </c>
      <c r="I11" s="148">
        <f>'Entrada Ano1'!E5</f>
        <v>0</v>
      </c>
      <c r="J11" s="146" t="s">
        <v>149</v>
      </c>
      <c r="K11" s="10" t="s">
        <v>150</v>
      </c>
      <c r="L11" s="149">
        <f>G11*I11</f>
        <v>0</v>
      </c>
      <c r="M11" s="145" t="s">
        <v>151</v>
      </c>
    </row>
    <row r="12" spans="1:20" ht="12.75" customHeight="1" x14ac:dyDescent="0.25">
      <c r="A12" s="144"/>
      <c r="B12" s="10"/>
      <c r="C12" s="3"/>
      <c r="G12" s="151"/>
      <c r="I12" s="37"/>
      <c r="K12" s="10"/>
      <c r="L12" s="153"/>
      <c r="M12" s="145"/>
    </row>
    <row r="13" spans="1:20" ht="12.75" customHeight="1" x14ac:dyDescent="0.25">
      <c r="A13" s="144"/>
      <c r="B13" s="10" t="s">
        <v>156</v>
      </c>
      <c r="C13" s="3" t="s">
        <v>157</v>
      </c>
      <c r="G13" s="147"/>
      <c r="H13" s="146" t="s">
        <v>148</v>
      </c>
      <c r="I13" s="154">
        <v>0</v>
      </c>
      <c r="J13" s="146" t="s">
        <v>149</v>
      </c>
      <c r="K13" s="10" t="s">
        <v>150</v>
      </c>
      <c r="L13" s="149">
        <f>G13*I13</f>
        <v>0</v>
      </c>
      <c r="M13" s="145" t="s">
        <v>151</v>
      </c>
    </row>
    <row r="14" spans="1:20" ht="12.75" customHeight="1" x14ac:dyDescent="0.25">
      <c r="A14" s="144"/>
      <c r="B14" s="10"/>
      <c r="G14" s="151"/>
      <c r="I14" s="155"/>
      <c r="J14" s="10"/>
      <c r="K14" s="10"/>
      <c r="L14" s="152"/>
      <c r="M14" s="145"/>
    </row>
    <row r="15" spans="1:20" ht="12.75" customHeight="1" x14ac:dyDescent="0.25">
      <c r="A15" s="144"/>
      <c r="B15" s="10" t="s">
        <v>158</v>
      </c>
      <c r="C15" s="156" t="s">
        <v>159</v>
      </c>
      <c r="G15" s="151"/>
      <c r="L15" s="157">
        <f>IF('Entrada Ano1'!M$57=0,0,(L7*'Entrada Ano1'!E$57+L9*'Entrada Ano1'!G$57+L11*'Entrada Ano1'!I$57+L13*'Entrada Ano1'!K57)/SUM('Entrada Ano1'!E$57,'Entrada Ano1'!G$57,'Entrada Ano1'!I$57,'Entrada Ano1'!K57))</f>
        <v>0</v>
      </c>
      <c r="M15" s="145" t="s">
        <v>151</v>
      </c>
    </row>
    <row r="16" spans="1:20" ht="12.75" customHeight="1" x14ac:dyDescent="0.25">
      <c r="A16" s="144"/>
      <c r="G16" s="151"/>
      <c r="L16" s="158"/>
      <c r="M16" s="145"/>
    </row>
    <row r="17" spans="1:13" ht="12.75" customHeight="1" x14ac:dyDescent="0.25">
      <c r="A17" s="144"/>
      <c r="B17" s="146" t="s">
        <v>160</v>
      </c>
      <c r="C17" s="146" t="s">
        <v>161</v>
      </c>
      <c r="G17" s="151"/>
      <c r="M17" s="145"/>
    </row>
    <row r="18" spans="1:13" ht="12.75" customHeight="1" x14ac:dyDescent="0.25">
      <c r="A18" s="144"/>
      <c r="G18" s="151"/>
      <c r="I18" s="10"/>
      <c r="J18" s="10"/>
      <c r="K18" s="10"/>
      <c r="L18" s="10"/>
      <c r="M18" s="145"/>
    </row>
    <row r="19" spans="1:13" ht="12.75" customHeight="1" x14ac:dyDescent="0.25">
      <c r="A19" s="144"/>
      <c r="B19" s="10" t="s">
        <v>162</v>
      </c>
      <c r="C19" s="146" t="s">
        <v>163</v>
      </c>
      <c r="G19" s="159"/>
      <c r="H19" s="146" t="s">
        <v>148</v>
      </c>
      <c r="I19" s="148">
        <f>'Entrada Ano1'!E7</f>
        <v>0</v>
      </c>
      <c r="J19" s="146" t="s">
        <v>149</v>
      </c>
      <c r="K19" s="10" t="s">
        <v>150</v>
      </c>
      <c r="L19" s="149">
        <f>G19*I19</f>
        <v>0</v>
      </c>
      <c r="M19" s="145" t="s">
        <v>151</v>
      </c>
    </row>
    <row r="20" spans="1:13" ht="12.75" customHeight="1" x14ac:dyDescent="0.25">
      <c r="A20" s="144"/>
      <c r="B20" s="10"/>
      <c r="G20" s="160"/>
      <c r="I20" s="37"/>
      <c r="J20" s="10"/>
      <c r="K20" s="10"/>
      <c r="L20" s="152"/>
      <c r="M20" s="145"/>
    </row>
    <row r="21" spans="1:13" ht="12.75" customHeight="1" x14ac:dyDescent="0.25">
      <c r="A21" s="144"/>
      <c r="B21" s="10" t="s">
        <v>164</v>
      </c>
      <c r="C21" s="146" t="s">
        <v>165</v>
      </c>
      <c r="G21" s="159"/>
      <c r="H21" s="146" t="s">
        <v>148</v>
      </c>
      <c r="I21" s="148">
        <f>'Entrada Ano1'!E9</f>
        <v>0</v>
      </c>
      <c r="J21" s="146" t="s">
        <v>149</v>
      </c>
      <c r="K21" s="10" t="s">
        <v>150</v>
      </c>
      <c r="L21" s="149">
        <f>G21*I21</f>
        <v>0</v>
      </c>
      <c r="M21" s="145" t="s">
        <v>151</v>
      </c>
    </row>
    <row r="22" spans="1:13" ht="12.75" customHeight="1" x14ac:dyDescent="0.25">
      <c r="A22" s="144"/>
      <c r="B22" s="10"/>
      <c r="G22" s="160"/>
      <c r="I22" s="37"/>
      <c r="J22" s="10"/>
      <c r="K22" s="10"/>
      <c r="L22" s="152"/>
      <c r="M22" s="145"/>
    </row>
    <row r="23" spans="1:13" ht="12.75" customHeight="1" x14ac:dyDescent="0.25">
      <c r="A23" s="144"/>
      <c r="B23" s="10" t="s">
        <v>166</v>
      </c>
      <c r="C23" s="146" t="s">
        <v>167</v>
      </c>
      <c r="G23" s="159"/>
      <c r="H23" s="146" t="s">
        <v>148</v>
      </c>
      <c r="I23" s="148">
        <f>'Entrada Ano1'!E11</f>
        <v>0</v>
      </c>
      <c r="J23" s="146" t="s">
        <v>149</v>
      </c>
      <c r="K23" s="10" t="s">
        <v>150</v>
      </c>
      <c r="L23" s="149">
        <f>G23*I23</f>
        <v>0</v>
      </c>
      <c r="M23" s="145" t="s">
        <v>151</v>
      </c>
    </row>
    <row r="24" spans="1:13" ht="12.75" customHeight="1" x14ac:dyDescent="0.25">
      <c r="A24" s="144"/>
      <c r="B24" s="10"/>
      <c r="G24" s="160"/>
      <c r="I24" s="37"/>
      <c r="J24" s="10"/>
      <c r="K24" s="10"/>
      <c r="L24" s="152"/>
      <c r="M24" s="145"/>
    </row>
    <row r="25" spans="1:13" ht="12.75" customHeight="1" x14ac:dyDescent="0.25">
      <c r="A25" s="144"/>
      <c r="B25" s="10" t="s">
        <v>168</v>
      </c>
      <c r="C25" s="146" t="s">
        <v>169</v>
      </c>
      <c r="G25" s="159"/>
      <c r="H25" s="146" t="s">
        <v>148</v>
      </c>
      <c r="I25" s="148">
        <f>'Entrada Ano1'!E13</f>
        <v>0</v>
      </c>
      <c r="J25" s="146" t="s">
        <v>149</v>
      </c>
      <c r="K25" s="10" t="s">
        <v>150</v>
      </c>
      <c r="L25" s="149">
        <f>G25*I25</f>
        <v>0</v>
      </c>
      <c r="M25" s="145" t="s">
        <v>151</v>
      </c>
    </row>
    <row r="26" spans="1:13" ht="12.75" customHeight="1" x14ac:dyDescent="0.25">
      <c r="A26" s="144"/>
      <c r="B26" s="10"/>
      <c r="G26" s="160"/>
      <c r="I26" s="37"/>
      <c r="J26" s="10"/>
      <c r="K26" s="10"/>
      <c r="L26" s="152"/>
      <c r="M26" s="145"/>
    </row>
    <row r="27" spans="1:13" ht="12.75" customHeight="1" x14ac:dyDescent="0.25">
      <c r="A27" s="144"/>
      <c r="B27" s="10" t="s">
        <v>170</v>
      </c>
      <c r="C27" s="146" t="s">
        <v>171</v>
      </c>
      <c r="G27" s="159"/>
      <c r="H27" s="146" t="s">
        <v>148</v>
      </c>
      <c r="I27" s="148">
        <f>'Entrada Ano1'!E15</f>
        <v>0</v>
      </c>
      <c r="J27" s="146" t="s">
        <v>149</v>
      </c>
      <c r="K27" s="10" t="s">
        <v>150</v>
      </c>
      <c r="L27" s="149">
        <f>G27*I27</f>
        <v>0</v>
      </c>
      <c r="M27" s="145" t="s">
        <v>151</v>
      </c>
    </row>
    <row r="28" spans="1:13" ht="12.75" customHeight="1" x14ac:dyDescent="0.25">
      <c r="A28" s="144"/>
      <c r="I28" s="10"/>
      <c r="J28" s="10"/>
      <c r="K28" s="10"/>
      <c r="L28" s="152"/>
      <c r="M28" s="145"/>
    </row>
    <row r="29" spans="1:13" ht="12.75" customHeight="1" x14ac:dyDescent="0.25">
      <c r="A29" s="144"/>
      <c r="B29" s="10" t="s">
        <v>172</v>
      </c>
      <c r="C29" s="146" t="s">
        <v>27</v>
      </c>
      <c r="L29" s="157">
        <f>SUM(L19,L21,L23,L25,L27)</f>
        <v>0</v>
      </c>
      <c r="M29" s="145" t="s">
        <v>151</v>
      </c>
    </row>
    <row r="30" spans="1:13" ht="12.75" customHeight="1" x14ac:dyDescent="0.25">
      <c r="A30" s="144"/>
      <c r="L30" s="9"/>
      <c r="M30" s="145"/>
    </row>
    <row r="31" spans="1:13" ht="12.75" customHeight="1" x14ac:dyDescent="0.25">
      <c r="A31" s="144"/>
      <c r="B31" s="146" t="s">
        <v>173</v>
      </c>
      <c r="C31" s="146" t="s">
        <v>174</v>
      </c>
      <c r="L31" s="9"/>
      <c r="M31" s="145"/>
    </row>
    <row r="32" spans="1:13" ht="12.75" customHeight="1" x14ac:dyDescent="0.25">
      <c r="A32" s="144"/>
      <c r="L32" s="9"/>
      <c r="M32" s="145"/>
    </row>
    <row r="33" spans="1:18" ht="12.75" customHeight="1" x14ac:dyDescent="0.25">
      <c r="A33" s="144"/>
      <c r="C33" s="3" t="s">
        <v>175</v>
      </c>
      <c r="L33" s="48"/>
      <c r="M33" s="145" t="s">
        <v>176</v>
      </c>
    </row>
    <row r="34" spans="1:18" ht="12.75" customHeight="1" x14ac:dyDescent="0.25">
      <c r="A34" s="144"/>
      <c r="C34" s="3"/>
      <c r="L34" s="161"/>
      <c r="M34" s="145"/>
    </row>
    <row r="35" spans="1:18" ht="12.75" customHeight="1" x14ac:dyDescent="0.25">
      <c r="A35" s="144"/>
      <c r="C35" s="3" t="s">
        <v>177</v>
      </c>
      <c r="L35" s="48"/>
      <c r="M35" s="145" t="s">
        <v>176</v>
      </c>
    </row>
    <row r="36" spans="1:18" ht="12.75" customHeight="1" x14ac:dyDescent="0.25">
      <c r="A36" s="144"/>
      <c r="M36" s="145"/>
    </row>
    <row r="37" spans="1:18" ht="12.75" customHeight="1" x14ac:dyDescent="0.25">
      <c r="A37" s="144"/>
      <c r="C37" s="3" t="s">
        <v>178</v>
      </c>
      <c r="G37" s="10" t="s">
        <v>143</v>
      </c>
      <c r="H37" s="10"/>
      <c r="I37" s="10" t="s">
        <v>144</v>
      </c>
      <c r="J37" s="10"/>
      <c r="K37" s="10"/>
      <c r="L37" s="10" t="s">
        <v>114</v>
      </c>
      <c r="M37" s="145"/>
      <c r="O37" s="3"/>
      <c r="P37" s="3"/>
      <c r="Q37" s="3"/>
      <c r="R37" s="3"/>
    </row>
    <row r="38" spans="1:18" ht="12.75" customHeight="1" x14ac:dyDescent="0.25">
      <c r="A38" s="144"/>
      <c r="G38" s="10"/>
      <c r="I38" s="10"/>
      <c r="J38" s="10"/>
      <c r="K38" s="10"/>
      <c r="L38" s="10"/>
      <c r="M38" s="145"/>
      <c r="O38" s="162"/>
      <c r="P38" s="162"/>
      <c r="Q38" s="162"/>
      <c r="R38" s="162"/>
    </row>
    <row r="39" spans="1:18" ht="12.75" customHeight="1" x14ac:dyDescent="0.25">
      <c r="A39" s="144"/>
      <c r="C39" s="11" t="s">
        <v>26</v>
      </c>
      <c r="D39" s="11"/>
      <c r="G39" s="10" t="s">
        <v>355</v>
      </c>
      <c r="I39" s="163">
        <f>'Entrada Ano1'!E19</f>
        <v>0</v>
      </c>
      <c r="K39" s="10" t="s">
        <v>150</v>
      </c>
      <c r="L39" s="17">
        <f>6*I39</f>
        <v>0</v>
      </c>
      <c r="M39" s="145"/>
      <c r="N39" s="164"/>
    </row>
    <row r="40" spans="1:18" ht="12.75" customHeight="1" x14ac:dyDescent="0.25">
      <c r="A40" s="144"/>
      <c r="C40" s="11"/>
      <c r="D40" s="11"/>
      <c r="G40" s="10"/>
      <c r="I40" s="37"/>
      <c r="J40" s="10"/>
      <c r="K40" s="10"/>
      <c r="L40" s="152"/>
      <c r="M40" s="145"/>
      <c r="N40" s="164"/>
    </row>
    <row r="41" spans="1:18" ht="12.75" customHeight="1" x14ac:dyDescent="0.25">
      <c r="A41" s="144"/>
      <c r="C41" s="11" t="s">
        <v>180</v>
      </c>
      <c r="D41" s="11"/>
      <c r="G41" s="10" t="s">
        <v>356</v>
      </c>
      <c r="I41" s="163">
        <f>'Entrada Ano1'!E21</f>
        <v>0</v>
      </c>
      <c r="K41" s="10" t="s">
        <v>150</v>
      </c>
      <c r="L41" s="17">
        <f>3*6*I41</f>
        <v>0</v>
      </c>
      <c r="M41" s="145"/>
      <c r="N41" s="164"/>
    </row>
    <row r="42" spans="1:18" ht="12.75" customHeight="1" x14ac:dyDescent="0.25">
      <c r="A42" s="144"/>
      <c r="C42" s="11"/>
      <c r="D42" s="11"/>
      <c r="G42" s="10"/>
      <c r="I42" s="37"/>
      <c r="J42" s="10"/>
      <c r="K42" s="10"/>
      <c r="L42" s="152"/>
      <c r="M42" s="145"/>
      <c r="N42" s="164"/>
    </row>
    <row r="43" spans="1:18" ht="12.75" customHeight="1" x14ac:dyDescent="0.25">
      <c r="A43" s="144"/>
      <c r="C43" s="11" t="s">
        <v>182</v>
      </c>
      <c r="D43" s="11"/>
      <c r="G43" s="10" t="s">
        <v>355</v>
      </c>
      <c r="I43" s="163">
        <f>'Entrada Ano1'!E23</f>
        <v>0</v>
      </c>
      <c r="K43" s="10" t="s">
        <v>150</v>
      </c>
      <c r="L43" s="17">
        <f>6*I43</f>
        <v>0</v>
      </c>
      <c r="M43" s="145"/>
      <c r="N43" s="164"/>
    </row>
    <row r="44" spans="1:18" ht="12.75" customHeight="1" x14ac:dyDescent="0.25">
      <c r="A44" s="144"/>
      <c r="C44" s="11"/>
      <c r="D44" s="11"/>
      <c r="G44" s="10"/>
      <c r="I44" s="37"/>
      <c r="J44" s="10"/>
      <c r="K44" s="10"/>
      <c r="L44" s="152"/>
      <c r="M44" s="145"/>
      <c r="N44" s="164"/>
    </row>
    <row r="45" spans="1:18" ht="12.75" customHeight="1" x14ac:dyDescent="0.25">
      <c r="A45" s="144"/>
      <c r="C45" s="11" t="s">
        <v>183</v>
      </c>
      <c r="D45" s="11"/>
      <c r="G45" s="10" t="s">
        <v>355</v>
      </c>
      <c r="I45" s="163">
        <f>'Entrada Ano1'!E25</f>
        <v>0</v>
      </c>
      <c r="K45" s="10" t="s">
        <v>150</v>
      </c>
      <c r="L45" s="17">
        <f>6*I45</f>
        <v>0</v>
      </c>
      <c r="M45" s="145"/>
      <c r="N45" s="164"/>
    </row>
    <row r="46" spans="1:18" ht="12.75" customHeight="1" x14ac:dyDescent="0.25">
      <c r="A46" s="144"/>
      <c r="C46" s="11"/>
      <c r="D46" s="11"/>
      <c r="G46" s="10"/>
      <c r="I46" s="10"/>
      <c r="J46" s="10"/>
      <c r="K46" s="10"/>
      <c r="L46" s="152"/>
      <c r="M46" s="145"/>
      <c r="N46" s="164"/>
    </row>
    <row r="47" spans="1:18" ht="12.75" customHeight="1" x14ac:dyDescent="0.25">
      <c r="A47" s="144"/>
      <c r="C47" s="11" t="s">
        <v>184</v>
      </c>
      <c r="D47" s="11"/>
      <c r="G47" s="10"/>
      <c r="L47" s="17">
        <f>L39+L41+L45</f>
        <v>0</v>
      </c>
      <c r="M47" s="145" t="s">
        <v>185</v>
      </c>
    </row>
    <row r="48" spans="1:18" ht="12.75" customHeight="1" x14ac:dyDescent="0.25">
      <c r="A48" s="144"/>
      <c r="C48" s="11"/>
      <c r="D48" s="11"/>
      <c r="G48" s="10"/>
      <c r="L48" s="24"/>
      <c r="M48" s="145"/>
    </row>
    <row r="49" spans="1:13" ht="12.75" customHeight="1" x14ac:dyDescent="0.25">
      <c r="A49" s="144"/>
      <c r="C49" s="11" t="s">
        <v>186</v>
      </c>
      <c r="D49" s="11"/>
      <c r="G49" s="10"/>
      <c r="L49" s="17">
        <f>L43</f>
        <v>0</v>
      </c>
      <c r="M49" s="145" t="s">
        <v>187</v>
      </c>
    </row>
    <row r="50" spans="1:13" ht="12.75" customHeight="1" x14ac:dyDescent="0.25">
      <c r="A50" s="144"/>
      <c r="C50" s="11"/>
      <c r="D50" s="11"/>
      <c r="G50" s="10"/>
      <c r="L50" s="152"/>
      <c r="M50" s="145"/>
    </row>
    <row r="51" spans="1:13" ht="12.75" customHeight="1" x14ac:dyDescent="0.25">
      <c r="A51" s="144"/>
      <c r="C51" s="11" t="s">
        <v>188</v>
      </c>
      <c r="D51" s="11"/>
      <c r="G51" s="10"/>
      <c r="L51" s="165" t="e">
        <f>L47/$L$33+L49/$L$35</f>
        <v>#DIV/0!</v>
      </c>
      <c r="M51" s="145"/>
    </row>
    <row r="52" spans="1:13" ht="12.75" customHeight="1" x14ac:dyDescent="0.25">
      <c r="A52" s="144"/>
      <c r="G52" s="10"/>
      <c r="I52" s="10"/>
      <c r="J52" s="10"/>
      <c r="K52" s="10"/>
      <c r="L52" s="10"/>
      <c r="M52" s="145"/>
    </row>
    <row r="53" spans="1:13" ht="12.75" customHeight="1" x14ac:dyDescent="0.25">
      <c r="A53" s="144"/>
      <c r="C53" s="3" t="s">
        <v>189</v>
      </c>
      <c r="G53" s="10" t="s">
        <v>143</v>
      </c>
      <c r="H53" s="10"/>
      <c r="I53" s="10" t="s">
        <v>144</v>
      </c>
      <c r="J53" s="10"/>
      <c r="K53" s="10"/>
      <c r="L53" s="10" t="s">
        <v>114</v>
      </c>
      <c r="M53" s="145"/>
    </row>
    <row r="54" spans="1:13" ht="12.75" customHeight="1" x14ac:dyDescent="0.25">
      <c r="A54" s="144"/>
      <c r="G54" s="10"/>
      <c r="I54" s="10"/>
      <c r="J54" s="10"/>
      <c r="K54" s="10"/>
      <c r="L54" s="10"/>
      <c r="M54" s="145"/>
    </row>
    <row r="55" spans="1:13" ht="12.75" customHeight="1" x14ac:dyDescent="0.25">
      <c r="A55" s="144"/>
      <c r="C55" s="11" t="s">
        <v>26</v>
      </c>
      <c r="D55" s="11"/>
      <c r="G55" s="10" t="s">
        <v>179</v>
      </c>
      <c r="H55" s="10"/>
      <c r="I55" s="163">
        <f>'Entrada Ano1'!G19</f>
        <v>0</v>
      </c>
      <c r="K55" s="10" t="s">
        <v>150</v>
      </c>
      <c r="L55" s="17">
        <f>6*I55</f>
        <v>0</v>
      </c>
      <c r="M55" s="145"/>
    </row>
    <row r="56" spans="1:13" ht="12.75" customHeight="1" x14ac:dyDescent="0.25">
      <c r="A56" s="144"/>
      <c r="C56" s="11"/>
      <c r="D56" s="11"/>
      <c r="G56" s="10"/>
      <c r="I56" s="37"/>
      <c r="J56" s="10"/>
      <c r="K56" s="10"/>
      <c r="L56" s="37"/>
      <c r="M56" s="145"/>
    </row>
    <row r="57" spans="1:13" ht="12.75" customHeight="1" x14ac:dyDescent="0.25">
      <c r="A57" s="144"/>
      <c r="C57" s="11" t="s">
        <v>180</v>
      </c>
      <c r="D57" s="11"/>
      <c r="G57" s="10" t="s">
        <v>181</v>
      </c>
      <c r="I57" s="163">
        <f>'Entrada Ano1'!G21</f>
        <v>0</v>
      </c>
      <c r="K57" s="10" t="s">
        <v>150</v>
      </c>
      <c r="L57" s="17">
        <f>3*6*I57</f>
        <v>0</v>
      </c>
      <c r="M57" s="145"/>
    </row>
    <row r="58" spans="1:13" ht="12.75" customHeight="1" x14ac:dyDescent="0.25">
      <c r="A58" s="144"/>
      <c r="C58" s="11"/>
      <c r="D58" s="11"/>
      <c r="G58" s="166"/>
      <c r="I58" s="37"/>
      <c r="J58" s="10"/>
      <c r="K58" s="10"/>
      <c r="L58" s="37"/>
      <c r="M58" s="145"/>
    </row>
    <row r="59" spans="1:13" ht="12.75" customHeight="1" x14ac:dyDescent="0.25">
      <c r="A59" s="144"/>
      <c r="C59" s="11" t="s">
        <v>182</v>
      </c>
      <c r="D59" s="11"/>
      <c r="G59" s="10" t="s">
        <v>179</v>
      </c>
      <c r="I59" s="163">
        <f>'Entrada Ano1'!G$23</f>
        <v>0</v>
      </c>
      <c r="K59" s="10" t="s">
        <v>150</v>
      </c>
      <c r="L59" s="17">
        <f>6*I59</f>
        <v>0</v>
      </c>
      <c r="M59" s="145"/>
    </row>
    <row r="60" spans="1:13" ht="12.75" customHeight="1" x14ac:dyDescent="0.25">
      <c r="A60" s="144"/>
      <c r="C60" s="11"/>
      <c r="D60" s="11"/>
      <c r="G60" s="10"/>
      <c r="I60" s="37"/>
      <c r="J60" s="10"/>
      <c r="K60" s="10"/>
      <c r="L60" s="37"/>
      <c r="M60" s="145"/>
    </row>
    <row r="61" spans="1:13" ht="12.75" customHeight="1" x14ac:dyDescent="0.25">
      <c r="A61" s="144"/>
      <c r="C61" s="11" t="s">
        <v>183</v>
      </c>
      <c r="D61" s="11"/>
      <c r="G61" s="10" t="s">
        <v>179</v>
      </c>
      <c r="I61" s="163">
        <f>'Entrada Ano1'!G$25</f>
        <v>0</v>
      </c>
      <c r="K61" s="10" t="s">
        <v>150</v>
      </c>
      <c r="L61" s="17">
        <f>6*I61</f>
        <v>0</v>
      </c>
      <c r="M61" s="145"/>
    </row>
    <row r="62" spans="1:13" ht="12.75" customHeight="1" x14ac:dyDescent="0.25">
      <c r="A62" s="144"/>
      <c r="C62" s="11"/>
      <c r="D62" s="11"/>
      <c r="G62" s="10"/>
      <c r="I62" s="10"/>
      <c r="J62" s="10"/>
      <c r="K62" s="10"/>
      <c r="L62" s="37"/>
      <c r="M62" s="145"/>
    </row>
    <row r="63" spans="1:13" ht="12.75" customHeight="1" x14ac:dyDescent="0.25">
      <c r="A63" s="144"/>
      <c r="C63" s="11" t="s">
        <v>184</v>
      </c>
      <c r="D63" s="11"/>
      <c r="G63" s="10"/>
      <c r="L63" s="17">
        <f>L55+L57+L61</f>
        <v>0</v>
      </c>
      <c r="M63" s="145" t="s">
        <v>190</v>
      </c>
    </row>
    <row r="64" spans="1:13" ht="12.75" customHeight="1" x14ac:dyDescent="0.25">
      <c r="A64" s="144"/>
      <c r="C64" s="11"/>
      <c r="D64" s="11"/>
      <c r="G64" s="10"/>
      <c r="L64" s="152"/>
      <c r="M64" s="145"/>
    </row>
    <row r="65" spans="1:21" ht="12.75" customHeight="1" x14ac:dyDescent="0.25">
      <c r="A65" s="144"/>
      <c r="C65" s="11" t="s">
        <v>186</v>
      </c>
      <c r="D65" s="11"/>
      <c r="G65" s="10"/>
      <c r="L65" s="17">
        <f>L59</f>
        <v>0</v>
      </c>
      <c r="M65" s="145" t="s">
        <v>191</v>
      </c>
    </row>
    <row r="66" spans="1:21" ht="12.75" customHeight="1" x14ac:dyDescent="0.25">
      <c r="A66" s="144"/>
      <c r="C66" s="11"/>
      <c r="D66" s="11"/>
      <c r="G66" s="10"/>
      <c r="I66" s="7"/>
      <c r="L66" s="24"/>
      <c r="M66" s="145"/>
    </row>
    <row r="67" spans="1:21" ht="12.75" customHeight="1" x14ac:dyDescent="0.25">
      <c r="A67" s="144"/>
      <c r="C67" s="11" t="s">
        <v>192</v>
      </c>
      <c r="D67" s="11"/>
      <c r="G67" s="10"/>
      <c r="L67" s="165" t="e">
        <f>L63/$L$33+L65/$L$35</f>
        <v>#DIV/0!</v>
      </c>
      <c r="M67" s="145"/>
    </row>
    <row r="68" spans="1:21" ht="12.75" customHeight="1" x14ac:dyDescent="0.25">
      <c r="A68" s="144"/>
      <c r="G68" s="10"/>
      <c r="I68" s="10"/>
      <c r="J68" s="10"/>
      <c r="K68" s="10"/>
      <c r="L68" s="10"/>
      <c r="M68" s="145"/>
    </row>
    <row r="69" spans="1:21" ht="12.75" customHeight="1" x14ac:dyDescent="0.25">
      <c r="A69" s="144"/>
      <c r="C69" s="3" t="s">
        <v>193</v>
      </c>
      <c r="G69" s="10" t="s">
        <v>143</v>
      </c>
      <c r="H69" s="10"/>
      <c r="I69" s="10" t="s">
        <v>144</v>
      </c>
      <c r="J69" s="10"/>
      <c r="K69" s="10"/>
      <c r="L69" s="10" t="s">
        <v>114</v>
      </c>
      <c r="M69" s="145"/>
    </row>
    <row r="70" spans="1:21" ht="12.75" customHeight="1" x14ac:dyDescent="0.25">
      <c r="A70" s="144"/>
      <c r="G70" s="10"/>
      <c r="I70" s="10"/>
      <c r="J70" s="10"/>
      <c r="K70" s="10"/>
      <c r="L70" s="10"/>
      <c r="M70" s="145"/>
    </row>
    <row r="71" spans="1:21" ht="12.75" customHeight="1" x14ac:dyDescent="0.25">
      <c r="A71" s="144"/>
      <c r="C71" s="11" t="s">
        <v>26</v>
      </c>
      <c r="D71" s="11"/>
      <c r="G71" s="10" t="s">
        <v>179</v>
      </c>
      <c r="I71" s="163">
        <f>'Entrada Ano1'!I19</f>
        <v>0</v>
      </c>
      <c r="K71" s="10" t="s">
        <v>150</v>
      </c>
      <c r="L71" s="17">
        <f>6*I71</f>
        <v>0</v>
      </c>
      <c r="M71" s="145"/>
      <c r="O71" s="164"/>
      <c r="P71" s="164"/>
      <c r="Q71" s="164"/>
      <c r="R71" s="164"/>
    </row>
    <row r="72" spans="1:21" ht="12.75" customHeight="1" x14ac:dyDescent="0.25">
      <c r="A72" s="144"/>
      <c r="C72" s="11"/>
      <c r="D72" s="11"/>
      <c r="G72" s="10"/>
      <c r="I72" s="37"/>
      <c r="J72" s="10"/>
      <c r="K72" s="10"/>
      <c r="L72" s="37"/>
      <c r="M72" s="145"/>
    </row>
    <row r="73" spans="1:21" ht="12.75" customHeight="1" x14ac:dyDescent="0.25">
      <c r="A73" s="144"/>
      <c r="C73" s="11" t="s">
        <v>180</v>
      </c>
      <c r="D73" s="11"/>
      <c r="G73" s="10" t="s">
        <v>181</v>
      </c>
      <c r="I73" s="163">
        <f>'Entrada Ano1'!I21</f>
        <v>0</v>
      </c>
      <c r="K73" s="10" t="s">
        <v>150</v>
      </c>
      <c r="L73" s="17">
        <f>3*6*I73</f>
        <v>0</v>
      </c>
      <c r="M73" s="145"/>
      <c r="O73" s="164"/>
      <c r="P73" s="164"/>
      <c r="Q73" s="164"/>
      <c r="R73" s="164"/>
    </row>
    <row r="74" spans="1:21" ht="12.75" customHeight="1" x14ac:dyDescent="0.25">
      <c r="A74" s="144"/>
      <c r="C74" s="11"/>
      <c r="D74" s="11"/>
      <c r="G74" s="10"/>
      <c r="I74" s="37"/>
      <c r="J74" s="10"/>
      <c r="K74" s="10"/>
      <c r="L74" s="37"/>
      <c r="M74" s="145"/>
    </row>
    <row r="75" spans="1:21" ht="12.75" customHeight="1" x14ac:dyDescent="0.25">
      <c r="A75" s="144"/>
      <c r="C75" s="11" t="s">
        <v>182</v>
      </c>
      <c r="D75" s="11"/>
      <c r="G75" s="10" t="s">
        <v>179</v>
      </c>
      <c r="I75" s="163">
        <f>'Entrada Ano1'!I23</f>
        <v>0</v>
      </c>
      <c r="K75" s="10" t="s">
        <v>150</v>
      </c>
      <c r="L75" s="17">
        <f>6*I75</f>
        <v>0</v>
      </c>
      <c r="M75" s="145"/>
      <c r="O75" s="164"/>
      <c r="P75" s="164"/>
      <c r="Q75" s="164"/>
      <c r="R75" s="164"/>
      <c r="T75" s="167"/>
      <c r="U75" s="164"/>
    </row>
    <row r="76" spans="1:21" ht="12.75" customHeight="1" x14ac:dyDescent="0.25">
      <c r="A76" s="144"/>
      <c r="C76" s="11"/>
      <c r="D76" s="11"/>
      <c r="G76" s="10"/>
      <c r="I76" s="37"/>
      <c r="J76" s="10"/>
      <c r="K76" s="10"/>
      <c r="L76" s="37"/>
      <c r="M76" s="145"/>
    </row>
    <row r="77" spans="1:21" ht="12.75" customHeight="1" x14ac:dyDescent="0.25">
      <c r="A77" s="144"/>
      <c r="C77" s="11" t="s">
        <v>183</v>
      </c>
      <c r="D77" s="11"/>
      <c r="G77" s="10" t="s">
        <v>179</v>
      </c>
      <c r="I77" s="163">
        <f>'Entrada Ano1'!I25</f>
        <v>0</v>
      </c>
      <c r="K77" s="10" t="s">
        <v>150</v>
      </c>
      <c r="L77" s="17">
        <f>6*I77</f>
        <v>0</v>
      </c>
      <c r="M77" s="145"/>
      <c r="O77" s="164"/>
      <c r="P77" s="164"/>
      <c r="Q77" s="164"/>
      <c r="R77" s="164"/>
    </row>
    <row r="78" spans="1:21" ht="12.75" customHeight="1" x14ac:dyDescent="0.25">
      <c r="A78" s="144"/>
      <c r="C78" s="11"/>
      <c r="D78" s="11"/>
      <c r="G78" s="10"/>
      <c r="I78" s="10"/>
      <c r="J78" s="10"/>
      <c r="K78" s="10"/>
      <c r="L78" s="37"/>
      <c r="M78" s="145"/>
    </row>
    <row r="79" spans="1:21" ht="12.75" customHeight="1" x14ac:dyDescent="0.25">
      <c r="A79" s="144"/>
      <c r="C79" s="11" t="s">
        <v>184</v>
      </c>
      <c r="D79" s="11"/>
      <c r="G79" s="10"/>
      <c r="L79" s="17">
        <f>L71+L73+L77</f>
        <v>0</v>
      </c>
      <c r="M79" s="145" t="s">
        <v>194</v>
      </c>
    </row>
    <row r="80" spans="1:21" ht="12.75" customHeight="1" x14ac:dyDescent="0.25">
      <c r="A80" s="144"/>
      <c r="C80" s="11"/>
      <c r="D80" s="11"/>
      <c r="G80" s="10"/>
      <c r="L80" s="24"/>
      <c r="M80" s="145"/>
    </row>
    <row r="81" spans="1:21" ht="12.75" customHeight="1" x14ac:dyDescent="0.25">
      <c r="A81" s="144"/>
      <c r="C81" s="11" t="s">
        <v>186</v>
      </c>
      <c r="D81" s="11"/>
      <c r="G81" s="10"/>
      <c r="L81" s="17">
        <f>L75</f>
        <v>0</v>
      </c>
      <c r="M81" s="145" t="s">
        <v>195</v>
      </c>
    </row>
    <row r="82" spans="1:21" ht="12.75" customHeight="1" x14ac:dyDescent="0.25">
      <c r="A82" s="144"/>
      <c r="C82" s="11"/>
      <c r="D82" s="11"/>
      <c r="G82" s="10"/>
      <c r="L82" s="24"/>
      <c r="M82" s="145"/>
    </row>
    <row r="83" spans="1:21" ht="12.75" customHeight="1" x14ac:dyDescent="0.25">
      <c r="A83" s="144"/>
      <c r="C83" s="11" t="s">
        <v>196</v>
      </c>
      <c r="D83" s="11"/>
      <c r="G83" s="10"/>
      <c r="L83" s="165" t="e">
        <f>L79/$L$33+L81/$L$35</f>
        <v>#DIV/0!</v>
      </c>
      <c r="M83" s="145"/>
    </row>
    <row r="84" spans="1:21" ht="12.75" customHeight="1" x14ac:dyDescent="0.25">
      <c r="A84" s="144"/>
      <c r="C84" s="11"/>
      <c r="D84" s="11"/>
      <c r="G84" s="10"/>
      <c r="L84" s="168"/>
      <c r="M84" s="145"/>
    </row>
    <row r="85" spans="1:21" ht="12.75" customHeight="1" x14ac:dyDescent="0.25">
      <c r="A85" s="144"/>
      <c r="C85" s="3" t="s">
        <v>197</v>
      </c>
      <c r="G85" s="10" t="s">
        <v>143</v>
      </c>
      <c r="H85" s="10"/>
      <c r="I85" s="10" t="s">
        <v>144</v>
      </c>
      <c r="J85" s="10"/>
      <c r="K85" s="10"/>
      <c r="L85" s="10" t="s">
        <v>114</v>
      </c>
      <c r="M85" s="145"/>
    </row>
    <row r="86" spans="1:21" ht="12.75" customHeight="1" x14ac:dyDescent="0.25">
      <c r="A86" s="144"/>
      <c r="G86" s="10"/>
      <c r="I86" s="10"/>
      <c r="J86" s="10"/>
      <c r="K86" s="10"/>
      <c r="L86" s="10"/>
      <c r="M86" s="145"/>
    </row>
    <row r="87" spans="1:21" ht="12.75" customHeight="1" x14ac:dyDescent="0.25">
      <c r="A87" s="144"/>
      <c r="C87" s="11" t="s">
        <v>26</v>
      </c>
      <c r="D87" s="11"/>
      <c r="G87" s="10" t="s">
        <v>198</v>
      </c>
      <c r="I87" s="163">
        <f>'Entrada Ano1'!K19</f>
        <v>0</v>
      </c>
      <c r="K87" s="10" t="s">
        <v>150</v>
      </c>
      <c r="L87" s="17">
        <f>4*I87</f>
        <v>0</v>
      </c>
      <c r="M87" s="145"/>
      <c r="O87" s="164"/>
      <c r="P87" s="164"/>
      <c r="Q87" s="164"/>
      <c r="R87" s="164"/>
    </row>
    <row r="88" spans="1:21" ht="12.75" customHeight="1" x14ac:dyDescent="0.25">
      <c r="A88" s="144"/>
      <c r="C88" s="11"/>
      <c r="D88" s="11"/>
      <c r="G88" s="10"/>
      <c r="I88" s="37"/>
      <c r="J88" s="10"/>
      <c r="K88" s="10"/>
      <c r="L88" s="37"/>
      <c r="M88" s="145"/>
    </row>
    <row r="89" spans="1:21" ht="12.75" customHeight="1" x14ac:dyDescent="0.25">
      <c r="A89" s="144"/>
      <c r="C89" s="11" t="s">
        <v>180</v>
      </c>
      <c r="D89" s="11"/>
      <c r="G89" s="10" t="s">
        <v>199</v>
      </c>
      <c r="I89" s="163">
        <f>'Entrada Ano1'!K21</f>
        <v>0</v>
      </c>
      <c r="K89" s="10" t="s">
        <v>150</v>
      </c>
      <c r="L89" s="17">
        <f>3*4*I89</f>
        <v>0</v>
      </c>
      <c r="M89" s="145"/>
      <c r="O89" s="164"/>
      <c r="P89" s="164"/>
      <c r="Q89" s="164"/>
      <c r="R89" s="164"/>
    </row>
    <row r="90" spans="1:21" ht="12.75" customHeight="1" x14ac:dyDescent="0.25">
      <c r="A90" s="144"/>
      <c r="C90" s="11"/>
      <c r="D90" s="11"/>
      <c r="G90" s="10"/>
      <c r="I90" s="37"/>
      <c r="J90" s="10"/>
      <c r="K90" s="10"/>
      <c r="L90" s="37"/>
      <c r="M90" s="145"/>
    </row>
    <row r="91" spans="1:21" ht="12.75" customHeight="1" x14ac:dyDescent="0.25">
      <c r="A91" s="144"/>
      <c r="C91" s="11" t="s">
        <v>182</v>
      </c>
      <c r="D91" s="11"/>
      <c r="G91" s="10" t="s">
        <v>198</v>
      </c>
      <c r="I91" s="163">
        <f>'Entrada Ano1'!K23</f>
        <v>0</v>
      </c>
      <c r="K91" s="10" t="s">
        <v>150</v>
      </c>
      <c r="L91" s="17">
        <f>4*I91</f>
        <v>0</v>
      </c>
      <c r="M91" s="145"/>
      <c r="O91" s="164"/>
      <c r="P91" s="164"/>
      <c r="Q91" s="164"/>
      <c r="R91" s="164"/>
      <c r="T91" s="167"/>
      <c r="U91" s="164"/>
    </row>
    <row r="92" spans="1:21" ht="12.75" customHeight="1" x14ac:dyDescent="0.25">
      <c r="A92" s="144"/>
      <c r="C92" s="11"/>
      <c r="D92" s="11"/>
      <c r="G92" s="10"/>
      <c r="I92" s="37"/>
      <c r="J92" s="10"/>
      <c r="K92" s="10"/>
      <c r="L92" s="37"/>
      <c r="M92" s="145"/>
    </row>
    <row r="93" spans="1:21" ht="12.75" customHeight="1" x14ac:dyDescent="0.25">
      <c r="A93" s="144"/>
      <c r="C93" s="11" t="s">
        <v>183</v>
      </c>
      <c r="D93" s="11"/>
      <c r="G93" s="10" t="s">
        <v>198</v>
      </c>
      <c r="I93" s="163">
        <f>'Entrada Ano1'!K25</f>
        <v>0</v>
      </c>
      <c r="K93" s="10" t="s">
        <v>150</v>
      </c>
      <c r="L93" s="17">
        <f>4*I93</f>
        <v>0</v>
      </c>
      <c r="M93" s="145"/>
      <c r="O93" s="164"/>
      <c r="P93" s="164"/>
      <c r="Q93" s="164"/>
      <c r="R93" s="164"/>
    </row>
    <row r="94" spans="1:21" ht="12.75" customHeight="1" x14ac:dyDescent="0.25">
      <c r="A94" s="144"/>
      <c r="C94" s="11"/>
      <c r="D94" s="11"/>
      <c r="G94" s="10"/>
      <c r="I94" s="10"/>
      <c r="J94" s="10"/>
      <c r="K94" s="10"/>
      <c r="L94" s="37"/>
      <c r="M94" s="145"/>
    </row>
    <row r="95" spans="1:21" ht="12.75" customHeight="1" x14ac:dyDescent="0.25">
      <c r="A95" s="144"/>
      <c r="C95" s="11" t="s">
        <v>184</v>
      </c>
      <c r="D95" s="11"/>
      <c r="G95" s="10"/>
      <c r="L95" s="17">
        <f>L87+L89+L93</f>
        <v>0</v>
      </c>
      <c r="M95" s="145" t="s">
        <v>200</v>
      </c>
    </row>
    <row r="96" spans="1:21" ht="12.75" customHeight="1" x14ac:dyDescent="0.25">
      <c r="A96" s="144"/>
      <c r="C96" s="11"/>
      <c r="D96" s="11"/>
      <c r="G96" s="10"/>
      <c r="L96" s="24"/>
      <c r="M96" s="145"/>
    </row>
    <row r="97" spans="1:15" ht="12.75" customHeight="1" x14ac:dyDescent="0.25">
      <c r="A97" s="144"/>
      <c r="C97" s="11" t="s">
        <v>186</v>
      </c>
      <c r="D97" s="11"/>
      <c r="G97" s="10"/>
      <c r="L97" s="17">
        <f>L91</f>
        <v>0</v>
      </c>
      <c r="M97" s="145" t="s">
        <v>201</v>
      </c>
    </row>
    <row r="98" spans="1:15" ht="12.75" customHeight="1" x14ac:dyDescent="0.25">
      <c r="A98" s="144"/>
      <c r="C98" s="11"/>
      <c r="D98" s="11"/>
      <c r="G98" s="10"/>
      <c r="L98" s="24"/>
      <c r="M98" s="145"/>
    </row>
    <row r="99" spans="1:15" ht="12.75" customHeight="1" x14ac:dyDescent="0.25">
      <c r="A99" s="144"/>
      <c r="C99" s="11" t="s">
        <v>202</v>
      </c>
      <c r="D99" s="11"/>
      <c r="G99" s="10"/>
      <c r="L99" s="165" t="e">
        <f>L95/($L$33/2)+L97/$L$35</f>
        <v>#DIV/0!</v>
      </c>
      <c r="M99" s="145"/>
    </row>
    <row r="100" spans="1:15" ht="12.75" customHeight="1" x14ac:dyDescent="0.25">
      <c r="A100" s="144"/>
      <c r="G100" s="10"/>
      <c r="I100" s="10"/>
      <c r="J100" s="10"/>
      <c r="K100" s="10"/>
      <c r="L100" s="152"/>
      <c r="M100" s="145"/>
    </row>
    <row r="101" spans="1:15" ht="12.75" customHeight="1" x14ac:dyDescent="0.25">
      <c r="A101" s="144"/>
      <c r="C101" s="3" t="s">
        <v>203</v>
      </c>
      <c r="L101" s="169">
        <f>IF('Entrada Ano1'!M57=0,0,($L$51*'Entrada Ano1'!E$57+$L$67*'Entrada Ano1'!G$57+$L$83*'Entrada Ano1'!I$57+$L$99*'Entrada Ano1'!K$57)/'Entrada Ano1'!M$57)</f>
        <v>0</v>
      </c>
      <c r="M101" s="145" t="s">
        <v>151</v>
      </c>
    </row>
    <row r="102" spans="1:15" ht="12.75" customHeight="1" x14ac:dyDescent="0.25">
      <c r="A102" s="144"/>
      <c r="M102" s="145"/>
    </row>
    <row r="103" spans="1:15" ht="12.75" customHeight="1" x14ac:dyDescent="0.25">
      <c r="A103" s="144"/>
      <c r="B103" s="146" t="s">
        <v>204</v>
      </c>
      <c r="C103" s="146" t="s">
        <v>205</v>
      </c>
      <c r="M103" s="145"/>
    </row>
    <row r="104" spans="1:15" ht="12.75" customHeight="1" x14ac:dyDescent="0.25">
      <c r="A104" s="144"/>
      <c r="M104" s="145"/>
    </row>
    <row r="105" spans="1:15" ht="12.75" customHeight="1" x14ac:dyDescent="0.25">
      <c r="A105" s="144"/>
      <c r="C105" s="10" t="s">
        <v>143</v>
      </c>
      <c r="D105" s="10"/>
      <c r="E105" s="10" t="s">
        <v>206</v>
      </c>
      <c r="H105" s="10"/>
      <c r="I105" s="10"/>
      <c r="L105" s="10" t="s">
        <v>114</v>
      </c>
      <c r="M105" s="145"/>
    </row>
    <row r="106" spans="1:15" ht="12.75" customHeight="1" x14ac:dyDescent="0.25">
      <c r="A106" s="144"/>
      <c r="C106" s="170"/>
      <c r="D106" s="158" t="s">
        <v>207</v>
      </c>
      <c r="E106" s="163" t="str">
        <f>'Entrada Ano1'!M63</f>
        <v/>
      </c>
      <c r="G106" s="10"/>
      <c r="I106" s="30"/>
      <c r="J106" s="146" t="s">
        <v>150</v>
      </c>
      <c r="L106" s="171" t="e">
        <f>C106*E106</f>
        <v>#VALUE!</v>
      </c>
      <c r="M106" s="145" t="s">
        <v>151</v>
      </c>
      <c r="O106" s="150"/>
    </row>
    <row r="107" spans="1:15" ht="12.75" customHeight="1" x14ac:dyDescent="0.25">
      <c r="A107" s="144"/>
      <c r="L107" s="172"/>
      <c r="M107" s="145"/>
    </row>
    <row r="108" spans="1:15" ht="12.75" customHeight="1" x14ac:dyDescent="0.25">
      <c r="A108" s="144"/>
      <c r="B108" s="146" t="s">
        <v>208</v>
      </c>
      <c r="C108" s="146" t="s">
        <v>209</v>
      </c>
      <c r="L108" s="172"/>
      <c r="M108" s="145"/>
    </row>
    <row r="109" spans="1:15" ht="12.75" customHeight="1" x14ac:dyDescent="0.25">
      <c r="A109" s="144"/>
      <c r="G109" s="10"/>
      <c r="I109" s="10"/>
      <c r="J109" s="10"/>
      <c r="K109" s="10"/>
      <c r="L109" s="173"/>
      <c r="M109" s="145"/>
    </row>
    <row r="110" spans="1:15" ht="12.75" customHeight="1" x14ac:dyDescent="0.25">
      <c r="A110" s="144"/>
      <c r="B110" s="10" t="s">
        <v>210</v>
      </c>
      <c r="C110" s="146" t="s">
        <v>211</v>
      </c>
      <c r="L110" s="149">
        <f>L15</f>
        <v>0</v>
      </c>
      <c r="M110" s="145" t="s">
        <v>151</v>
      </c>
    </row>
    <row r="111" spans="1:15" ht="12.75" customHeight="1" x14ac:dyDescent="0.25">
      <c r="A111" s="144"/>
      <c r="B111" s="10"/>
      <c r="G111" s="10"/>
      <c r="I111" s="10"/>
      <c r="J111" s="10"/>
      <c r="K111" s="10"/>
      <c r="L111" s="152"/>
      <c r="M111" s="145"/>
    </row>
    <row r="112" spans="1:15" ht="12.75" customHeight="1" x14ac:dyDescent="0.25">
      <c r="A112" s="144"/>
      <c r="B112" s="10" t="s">
        <v>212</v>
      </c>
      <c r="C112" s="146" t="s">
        <v>213</v>
      </c>
      <c r="L112" s="149">
        <f>L29</f>
        <v>0</v>
      </c>
      <c r="M112" s="145" t="s">
        <v>151</v>
      </c>
    </row>
    <row r="113" spans="1:26" ht="12.75" customHeight="1" x14ac:dyDescent="0.25">
      <c r="A113" s="144"/>
      <c r="B113" s="10"/>
      <c r="G113" s="10"/>
      <c r="I113" s="10"/>
      <c r="J113" s="10"/>
      <c r="K113" s="10"/>
      <c r="L113" s="152"/>
      <c r="M113" s="145"/>
    </row>
    <row r="114" spans="1:26" ht="12.75" customHeight="1" x14ac:dyDescent="0.25">
      <c r="A114" s="144"/>
      <c r="B114" s="10" t="s">
        <v>214</v>
      </c>
      <c r="C114" s="3" t="s">
        <v>215</v>
      </c>
      <c r="L114" s="149">
        <f>L101</f>
        <v>0</v>
      </c>
      <c r="M114" s="145" t="s">
        <v>151</v>
      </c>
    </row>
    <row r="115" spans="1:26" ht="12.75" customHeight="1" x14ac:dyDescent="0.25">
      <c r="A115" s="144"/>
      <c r="B115" s="10"/>
      <c r="G115" s="10"/>
      <c r="I115" s="10"/>
      <c r="J115" s="10"/>
      <c r="K115" s="10"/>
      <c r="L115" s="152"/>
      <c r="M115" s="145"/>
    </row>
    <row r="116" spans="1:26" ht="12.75" customHeight="1" x14ac:dyDescent="0.25">
      <c r="A116" s="144"/>
      <c r="B116" s="10" t="s">
        <v>216</v>
      </c>
      <c r="C116" s="146" t="s">
        <v>217</v>
      </c>
      <c r="L116" s="149" t="e">
        <f>L106</f>
        <v>#VALUE!</v>
      </c>
      <c r="M116" s="145" t="s">
        <v>151</v>
      </c>
    </row>
    <row r="117" spans="1:26" ht="12.75" customHeight="1" x14ac:dyDescent="0.25">
      <c r="A117" s="144"/>
      <c r="B117" s="10"/>
      <c r="G117" s="10"/>
      <c r="I117" s="10"/>
      <c r="J117" s="10"/>
      <c r="K117" s="10"/>
      <c r="L117" s="152"/>
      <c r="M117" s="145"/>
    </row>
    <row r="118" spans="1:26" ht="12.75" customHeight="1" x14ac:dyDescent="0.25">
      <c r="A118" s="174"/>
      <c r="B118" s="10" t="s">
        <v>218</v>
      </c>
      <c r="C118" s="3" t="s">
        <v>219</v>
      </c>
      <c r="D118" s="3"/>
      <c r="E118" s="3"/>
      <c r="F118" s="3"/>
      <c r="G118" s="3"/>
      <c r="H118" s="3"/>
      <c r="I118" s="3"/>
      <c r="J118" s="3"/>
      <c r="K118" s="3"/>
      <c r="L118" s="157" t="e">
        <f>SUM(L110:L116)</f>
        <v>#VALUE!</v>
      </c>
      <c r="M118" s="145" t="s">
        <v>151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144"/>
      <c r="M119" s="145"/>
    </row>
    <row r="120" spans="1:26" ht="12.75" customHeight="1" x14ac:dyDescent="0.25">
      <c r="A120" s="144">
        <v>2</v>
      </c>
      <c r="B120" s="146" t="s">
        <v>220</v>
      </c>
      <c r="M120" s="145"/>
    </row>
    <row r="121" spans="1:26" ht="12.75" customHeight="1" x14ac:dyDescent="0.25">
      <c r="A121" s="144"/>
      <c r="G121" s="10"/>
      <c r="I121" s="10"/>
      <c r="J121" s="10"/>
      <c r="K121" s="10"/>
      <c r="L121" s="10"/>
      <c r="M121" s="145"/>
    </row>
    <row r="122" spans="1:26" ht="12.75" customHeight="1" x14ac:dyDescent="0.25">
      <c r="A122" s="144"/>
      <c r="B122" s="146" t="s">
        <v>221</v>
      </c>
      <c r="C122" s="146" t="s">
        <v>222</v>
      </c>
      <c r="E122" s="10" t="s">
        <v>59</v>
      </c>
      <c r="F122" s="10"/>
      <c r="G122" s="10" t="s">
        <v>223</v>
      </c>
      <c r="I122" s="10" t="s">
        <v>224</v>
      </c>
      <c r="J122" s="370" t="s">
        <v>225</v>
      </c>
      <c r="K122" s="332"/>
      <c r="M122" s="145"/>
    </row>
    <row r="123" spans="1:26" ht="12.75" customHeight="1" x14ac:dyDescent="0.25">
      <c r="A123" s="144"/>
      <c r="G123" s="3"/>
      <c r="J123" s="10"/>
      <c r="K123" s="10"/>
      <c r="L123" s="10"/>
      <c r="M123" s="145"/>
    </row>
    <row r="124" spans="1:26" ht="12.75" customHeight="1" x14ac:dyDescent="0.25">
      <c r="A124" s="144"/>
      <c r="C124" s="11" t="s">
        <v>226</v>
      </c>
      <c r="D124" s="11"/>
      <c r="E124" s="175">
        <f>'Entrada Ano1'!E67</f>
        <v>0</v>
      </c>
      <c r="F124" s="176" t="s">
        <v>207</v>
      </c>
      <c r="G124" s="154"/>
      <c r="H124" s="10" t="s">
        <v>207</v>
      </c>
      <c r="I124" s="147"/>
      <c r="J124" s="374" t="s">
        <v>227</v>
      </c>
      <c r="K124" s="333"/>
      <c r="L124" s="17">
        <f>E124*G124*I124*12</f>
        <v>0</v>
      </c>
      <c r="M124" s="145" t="s">
        <v>228</v>
      </c>
      <c r="O124" s="167"/>
      <c r="P124" s="167"/>
      <c r="Q124" s="167"/>
      <c r="R124" s="167"/>
    </row>
    <row r="125" spans="1:26" ht="12.75" customHeight="1" x14ac:dyDescent="0.25">
      <c r="A125" s="144"/>
      <c r="E125" s="177"/>
      <c r="F125" s="19"/>
      <c r="G125" s="178"/>
      <c r="H125" s="3"/>
      <c r="I125" s="12"/>
      <c r="J125" s="10"/>
      <c r="K125" s="10"/>
      <c r="L125" s="152"/>
      <c r="M125" s="145"/>
    </row>
    <row r="126" spans="1:26" ht="12.75" customHeight="1" x14ac:dyDescent="0.25">
      <c r="A126" s="144"/>
      <c r="C126" s="11" t="s">
        <v>229</v>
      </c>
      <c r="D126" s="11"/>
      <c r="E126" s="175">
        <f>'Entrada Ano1'!E69</f>
        <v>0</v>
      </c>
      <c r="F126" s="176" t="s">
        <v>207</v>
      </c>
      <c r="G126" s="154"/>
      <c r="H126" s="10" t="s">
        <v>207</v>
      </c>
      <c r="I126" s="147"/>
      <c r="J126" s="374" t="s">
        <v>227</v>
      </c>
      <c r="K126" s="333"/>
      <c r="L126" s="17">
        <f>E126*G126*I126*12</f>
        <v>0</v>
      </c>
      <c r="M126" s="145" t="s">
        <v>228</v>
      </c>
      <c r="O126" s="167"/>
      <c r="P126" s="167"/>
      <c r="Q126" s="167"/>
      <c r="R126" s="167"/>
    </row>
    <row r="127" spans="1:26" ht="12.75" customHeight="1" x14ac:dyDescent="0.25">
      <c r="A127" s="144"/>
      <c r="E127" s="179"/>
      <c r="F127" s="19"/>
      <c r="G127" s="180"/>
      <c r="H127" s="3"/>
      <c r="I127" s="12"/>
      <c r="J127" s="10"/>
      <c r="K127" s="10"/>
      <c r="L127" s="173"/>
      <c r="M127" s="145"/>
    </row>
    <row r="128" spans="1:26" ht="12.75" customHeight="1" x14ac:dyDescent="0.25">
      <c r="A128" s="144"/>
      <c r="C128" s="11" t="s">
        <v>230</v>
      </c>
      <c r="D128" s="11"/>
      <c r="E128" s="175">
        <f>'Entrada Ano1'!E71</f>
        <v>0</v>
      </c>
      <c r="F128" s="176" t="s">
        <v>207</v>
      </c>
      <c r="G128" s="154"/>
      <c r="H128" s="10" t="s">
        <v>207</v>
      </c>
      <c r="I128" s="147"/>
      <c r="J128" s="374" t="s">
        <v>227</v>
      </c>
      <c r="K128" s="333"/>
      <c r="L128" s="17">
        <f>E128*G128*I128*12</f>
        <v>0</v>
      </c>
      <c r="M128" s="145" t="s">
        <v>228</v>
      </c>
      <c r="O128" s="167"/>
      <c r="P128" s="167"/>
      <c r="Q128" s="167"/>
      <c r="R128" s="167"/>
    </row>
    <row r="129" spans="1:20" ht="12.75" customHeight="1" x14ac:dyDescent="0.25">
      <c r="A129" s="144"/>
      <c r="E129" s="179"/>
      <c r="F129" s="19"/>
      <c r="G129" s="180"/>
      <c r="I129" s="10"/>
      <c r="J129" s="10"/>
      <c r="K129" s="10"/>
      <c r="L129" s="173"/>
      <c r="M129" s="145"/>
    </row>
    <row r="130" spans="1:20" ht="12.75" customHeight="1" x14ac:dyDescent="0.25">
      <c r="A130" s="144"/>
      <c r="C130" s="11" t="s">
        <v>231</v>
      </c>
      <c r="D130" s="11"/>
      <c r="E130" s="175">
        <f>'Entrada Ano1'!E75</f>
        <v>0</v>
      </c>
      <c r="F130" s="181" t="s">
        <v>207</v>
      </c>
      <c r="G130" s="154"/>
      <c r="H130" s="10" t="s">
        <v>207</v>
      </c>
      <c r="I130" s="147"/>
      <c r="J130" s="374" t="s">
        <v>227</v>
      </c>
      <c r="K130" s="333"/>
      <c r="L130" s="17">
        <f>E130*G130*I130*12</f>
        <v>0</v>
      </c>
      <c r="M130" s="145" t="s">
        <v>228</v>
      </c>
      <c r="O130" s="167"/>
      <c r="P130" s="167"/>
      <c r="Q130" s="167"/>
      <c r="R130" s="167"/>
    </row>
    <row r="131" spans="1:20" ht="12.75" customHeight="1" x14ac:dyDescent="0.25">
      <c r="A131" s="144"/>
      <c r="E131" s="9"/>
      <c r="F131" s="10"/>
      <c r="G131" s="166"/>
      <c r="I131" s="10"/>
      <c r="J131" s="10"/>
      <c r="K131" s="10"/>
      <c r="L131" s="173"/>
      <c r="M131" s="145"/>
    </row>
    <row r="132" spans="1:20" ht="12.75" customHeight="1" x14ac:dyDescent="0.25">
      <c r="A132" s="144"/>
      <c r="C132" s="11" t="s">
        <v>232</v>
      </c>
      <c r="D132" s="11"/>
      <c r="E132" s="175">
        <f>'Entrada Ano1'!E73</f>
        <v>0</v>
      </c>
      <c r="F132" s="181" t="s">
        <v>207</v>
      </c>
      <c r="G132" s="154"/>
      <c r="H132" s="10" t="s">
        <v>207</v>
      </c>
      <c r="I132" s="147"/>
      <c r="J132" s="374" t="s">
        <v>227</v>
      </c>
      <c r="K132" s="333"/>
      <c r="L132" s="17">
        <f>E132*G132*I132*12</f>
        <v>0</v>
      </c>
      <c r="M132" s="145" t="s">
        <v>228</v>
      </c>
      <c r="O132" s="167"/>
      <c r="P132" s="167"/>
      <c r="Q132" s="167"/>
      <c r="R132" s="167"/>
    </row>
    <row r="133" spans="1:20" ht="12.75" customHeight="1" x14ac:dyDescent="0.25">
      <c r="A133" s="144"/>
      <c r="C133" s="11"/>
      <c r="D133" s="11"/>
      <c r="E133" s="182"/>
      <c r="F133" s="183"/>
      <c r="G133" s="180"/>
      <c r="H133" s="10"/>
      <c r="I133" s="158"/>
      <c r="K133" s="10"/>
      <c r="L133" s="184"/>
      <c r="M133" s="145"/>
      <c r="O133" s="167"/>
      <c r="P133" s="167"/>
      <c r="Q133" s="167"/>
      <c r="R133" s="167"/>
    </row>
    <row r="134" spans="1:20" ht="12.75" customHeight="1" x14ac:dyDescent="0.25">
      <c r="A134" s="144"/>
      <c r="C134" s="11" t="s">
        <v>233</v>
      </c>
      <c r="D134" s="11"/>
      <c r="E134" s="175">
        <f>'Entrada Ano1'!E77</f>
        <v>0</v>
      </c>
      <c r="F134" s="181" t="s">
        <v>207</v>
      </c>
      <c r="G134" s="154"/>
      <c r="H134" s="10" t="s">
        <v>207</v>
      </c>
      <c r="I134" s="147"/>
      <c r="J134" s="374" t="s">
        <v>227</v>
      </c>
      <c r="K134" s="333"/>
      <c r="L134" s="17">
        <f>E134*G134*I134*12</f>
        <v>0</v>
      </c>
      <c r="M134" s="145" t="s">
        <v>228</v>
      </c>
      <c r="O134" s="167"/>
      <c r="P134" s="167"/>
      <c r="Q134" s="167"/>
      <c r="R134" s="167"/>
    </row>
    <row r="135" spans="1:20" ht="12.75" customHeight="1" x14ac:dyDescent="0.25">
      <c r="A135" s="144"/>
      <c r="G135" s="10"/>
      <c r="I135" s="10"/>
      <c r="J135" s="10"/>
      <c r="K135" s="10"/>
      <c r="L135" s="10"/>
      <c r="M135" s="145"/>
    </row>
    <row r="136" spans="1:20" ht="12.75" customHeight="1" x14ac:dyDescent="0.25">
      <c r="A136" s="144"/>
      <c r="C136" s="11" t="s">
        <v>234</v>
      </c>
      <c r="D136" s="11"/>
      <c r="G136" s="3"/>
      <c r="L136" s="17" t="e">
        <f>'Entrada Ano1'!E85/'Entrada Ano1'!M108</f>
        <v>#DIV/0!</v>
      </c>
      <c r="M136" s="145" t="s">
        <v>228</v>
      </c>
    </row>
    <row r="137" spans="1:20" ht="12.75" customHeight="1" x14ac:dyDescent="0.25">
      <c r="A137" s="144"/>
      <c r="C137" s="11" t="s">
        <v>235</v>
      </c>
      <c r="D137" s="11"/>
      <c r="G137" s="3"/>
      <c r="L137" s="14">
        <v>0</v>
      </c>
      <c r="M137" s="145" t="s">
        <v>228</v>
      </c>
      <c r="N137" s="185"/>
      <c r="O137" s="186"/>
      <c r="P137" s="186"/>
      <c r="Q137" s="186"/>
      <c r="R137" s="186"/>
      <c r="S137" s="186"/>
      <c r="T137" s="187"/>
    </row>
    <row r="138" spans="1:20" ht="12.75" customHeight="1" x14ac:dyDescent="0.25">
      <c r="A138" s="144"/>
      <c r="C138" s="11" t="s">
        <v>236</v>
      </c>
      <c r="D138" s="11"/>
      <c r="L138" s="188" t="e">
        <f>SUM(L124:L137)</f>
        <v>#DIV/0!</v>
      </c>
      <c r="M138" s="145" t="s">
        <v>228</v>
      </c>
      <c r="N138" s="189"/>
      <c r="O138" s="190"/>
      <c r="P138" s="190"/>
      <c r="Q138" s="190"/>
      <c r="R138" s="190"/>
      <c r="S138" s="191"/>
      <c r="T138" s="192"/>
    </row>
    <row r="139" spans="1:20" ht="12.75" customHeight="1" x14ac:dyDescent="0.25">
      <c r="A139" s="144"/>
      <c r="C139" s="11"/>
      <c r="D139" s="11"/>
      <c r="L139" s="10"/>
      <c r="M139" s="145"/>
    </row>
    <row r="140" spans="1:20" ht="12.75" customHeight="1" x14ac:dyDescent="0.25">
      <c r="A140" s="144"/>
      <c r="C140" s="146" t="s">
        <v>66</v>
      </c>
      <c r="E140" s="10" t="s">
        <v>237</v>
      </c>
      <c r="G140" s="10" t="s">
        <v>238</v>
      </c>
      <c r="I140" s="10" t="s">
        <v>225</v>
      </c>
      <c r="M140" s="145"/>
      <c r="O140" s="167"/>
      <c r="P140" s="167"/>
      <c r="Q140" s="167"/>
      <c r="R140" s="167"/>
    </row>
    <row r="141" spans="1:20" ht="12.75" customHeight="1" x14ac:dyDescent="0.25">
      <c r="A141" s="144"/>
      <c r="G141" s="10"/>
      <c r="J141" s="10"/>
      <c r="K141" s="10"/>
      <c r="L141" s="10"/>
      <c r="M141" s="145"/>
    </row>
    <row r="142" spans="1:20" ht="12.75" customHeight="1" x14ac:dyDescent="0.25">
      <c r="A142" s="144"/>
      <c r="C142" s="11" t="s">
        <v>239</v>
      </c>
      <c r="D142" s="11"/>
      <c r="E142" s="175">
        <f>'Entrada Ano1'!E80</f>
        <v>0</v>
      </c>
      <c r="F142" s="176" t="s">
        <v>240</v>
      </c>
      <c r="G142" s="193">
        <f>'Entrada Ano1'!$M$57</f>
        <v>0</v>
      </c>
      <c r="H142" s="10" t="s">
        <v>207</v>
      </c>
      <c r="I142" s="194">
        <v>12</v>
      </c>
      <c r="K142" s="10" t="s">
        <v>150</v>
      </c>
      <c r="L142" s="17" t="e">
        <f>E142/G142*12</f>
        <v>#DIV/0!</v>
      </c>
      <c r="M142" s="145" t="s">
        <v>228</v>
      </c>
    </row>
    <row r="143" spans="1:20" ht="12.75" customHeight="1" x14ac:dyDescent="0.25">
      <c r="A143" s="144"/>
      <c r="C143" s="11"/>
      <c r="D143" s="11"/>
      <c r="E143" s="15"/>
      <c r="G143" s="3"/>
      <c r="L143" s="18"/>
      <c r="M143" s="145"/>
    </row>
    <row r="144" spans="1:20" ht="12.75" customHeight="1" x14ac:dyDescent="0.25">
      <c r="A144" s="144"/>
      <c r="C144" s="11" t="s">
        <v>241</v>
      </c>
      <c r="D144" s="11"/>
      <c r="E144" s="175">
        <f>'Entrada Ano1'!E81</f>
        <v>0</v>
      </c>
      <c r="F144" s="176" t="s">
        <v>240</v>
      </c>
      <c r="G144" s="193">
        <f>'Entrada Ano1'!$M$57</f>
        <v>0</v>
      </c>
      <c r="H144" s="10" t="s">
        <v>207</v>
      </c>
      <c r="I144" s="194">
        <v>12</v>
      </c>
      <c r="K144" s="10" t="s">
        <v>150</v>
      </c>
      <c r="L144" s="17" t="e">
        <f>E144/G144*12</f>
        <v>#DIV/0!</v>
      </c>
      <c r="M144" s="145" t="s">
        <v>228</v>
      </c>
    </row>
    <row r="145" spans="1:20" ht="12.75" customHeight="1" x14ac:dyDescent="0.25">
      <c r="A145" s="144"/>
      <c r="E145" s="37"/>
      <c r="F145" s="11"/>
      <c r="G145" s="3"/>
      <c r="L145" s="18"/>
      <c r="M145" s="145"/>
    </row>
    <row r="146" spans="1:20" ht="12.75" customHeight="1" x14ac:dyDescent="0.25">
      <c r="A146" s="144"/>
      <c r="C146" s="11" t="s">
        <v>242</v>
      </c>
      <c r="D146" s="11"/>
      <c r="E146" s="175">
        <f>'Entrada Ano1'!E82</f>
        <v>0</v>
      </c>
      <c r="F146" s="176" t="s">
        <v>240</v>
      </c>
      <c r="G146" s="193">
        <f>'Entrada Ano1'!$M$57</f>
        <v>0</v>
      </c>
      <c r="H146" s="10" t="s">
        <v>207</v>
      </c>
      <c r="I146" s="194">
        <v>12</v>
      </c>
      <c r="K146" s="10" t="s">
        <v>150</v>
      </c>
      <c r="L146" s="17" t="e">
        <f>E146/G146*12</f>
        <v>#DIV/0!</v>
      </c>
      <c r="M146" s="145" t="s">
        <v>228</v>
      </c>
    </row>
    <row r="147" spans="1:20" ht="12.75" customHeight="1" x14ac:dyDescent="0.25">
      <c r="A147" s="144"/>
      <c r="C147" s="11"/>
      <c r="D147" s="11"/>
      <c r="E147" s="37"/>
      <c r="F147" s="176"/>
      <c r="G147" s="195"/>
      <c r="H147" s="10"/>
      <c r="I147" s="195"/>
      <c r="K147" s="10"/>
      <c r="L147" s="18"/>
      <c r="M147" s="145"/>
      <c r="T147" s="3"/>
    </row>
    <row r="148" spans="1:20" ht="12.75" customHeight="1" x14ac:dyDescent="0.25">
      <c r="A148" s="144"/>
      <c r="C148" s="11" t="s">
        <v>243</v>
      </c>
      <c r="D148" s="11"/>
      <c r="E148" s="175">
        <f>'Entrada Ano1'!E83</f>
        <v>0</v>
      </c>
      <c r="F148" s="176" t="s">
        <v>240</v>
      </c>
      <c r="G148" s="193">
        <f>'Entrada Ano1'!$M$57</f>
        <v>0</v>
      </c>
      <c r="H148" s="10" t="s">
        <v>207</v>
      </c>
      <c r="I148" s="194">
        <v>12</v>
      </c>
      <c r="K148" s="10" t="s">
        <v>150</v>
      </c>
      <c r="L148" s="17" t="e">
        <f>E148/G148*12</f>
        <v>#DIV/0!</v>
      </c>
      <c r="M148" s="145" t="s">
        <v>228</v>
      </c>
    </row>
    <row r="149" spans="1:20" ht="12.75" customHeight="1" x14ac:dyDescent="0.25">
      <c r="A149" s="144"/>
      <c r="C149" s="11"/>
      <c r="D149" s="11"/>
      <c r="E149" s="176"/>
      <c r="F149" s="176"/>
      <c r="G149" s="195"/>
      <c r="H149" s="10"/>
      <c r="I149" s="195"/>
      <c r="K149" s="10"/>
      <c r="L149" s="196"/>
      <c r="M149" s="145"/>
    </row>
    <row r="150" spans="1:20" ht="12.75" customHeight="1" x14ac:dyDescent="0.25">
      <c r="A150" s="144"/>
      <c r="C150" s="11" t="s">
        <v>244</v>
      </c>
      <c r="D150" s="11"/>
      <c r="L150" s="188" t="e">
        <f>SUM(L142:L148)</f>
        <v>#DIV/0!</v>
      </c>
      <c r="M150" s="145" t="s">
        <v>228</v>
      </c>
    </row>
    <row r="151" spans="1:20" ht="12.75" customHeight="1" x14ac:dyDescent="0.25">
      <c r="A151" s="144"/>
      <c r="C151" s="11"/>
      <c r="D151" s="11"/>
      <c r="E151" s="10"/>
      <c r="F151" s="176"/>
      <c r="G151" s="195"/>
      <c r="H151" s="10"/>
      <c r="I151" s="195"/>
      <c r="K151" s="10"/>
      <c r="L151" s="18"/>
      <c r="M151" s="145"/>
    </row>
    <row r="152" spans="1:20" ht="12.75" customHeight="1" x14ac:dyDescent="0.25">
      <c r="A152" s="144"/>
      <c r="B152" s="19"/>
      <c r="C152" s="11" t="s">
        <v>245</v>
      </c>
      <c r="D152" s="19"/>
      <c r="E152" s="19"/>
      <c r="F152" s="19"/>
      <c r="G152" s="19"/>
      <c r="H152" s="19"/>
      <c r="I152" s="19"/>
      <c r="K152" s="30"/>
      <c r="L152" s="188" t="e">
        <f>L138+L150</f>
        <v>#DIV/0!</v>
      </c>
      <c r="M152" s="145" t="s">
        <v>228</v>
      </c>
    </row>
    <row r="153" spans="1:20" ht="12.75" customHeight="1" x14ac:dyDescent="0.25">
      <c r="A153" s="144"/>
      <c r="M153" s="145"/>
    </row>
    <row r="154" spans="1:20" ht="12.75" customHeight="1" x14ac:dyDescent="0.25">
      <c r="A154" s="144"/>
      <c r="B154" s="146" t="s">
        <v>246</v>
      </c>
      <c r="C154" s="146" t="s">
        <v>247</v>
      </c>
      <c r="M154" s="145"/>
    </row>
    <row r="155" spans="1:20" ht="12.75" customHeight="1" x14ac:dyDescent="0.25">
      <c r="A155" s="144"/>
      <c r="G155" s="10"/>
      <c r="I155" s="10"/>
      <c r="J155" s="10"/>
      <c r="K155" s="10"/>
      <c r="L155" s="10"/>
      <c r="M155" s="145"/>
    </row>
    <row r="156" spans="1:20" ht="12.75" customHeight="1" x14ac:dyDescent="0.25">
      <c r="A156" s="144"/>
      <c r="C156" s="146" t="s">
        <v>122</v>
      </c>
      <c r="M156" s="145"/>
    </row>
    <row r="157" spans="1:20" ht="12.75" customHeight="1" x14ac:dyDescent="0.25">
      <c r="A157" s="144"/>
      <c r="G157" s="10"/>
      <c r="I157" s="10"/>
      <c r="J157" s="10"/>
      <c r="K157" s="10"/>
      <c r="L157" s="10"/>
      <c r="M157" s="145"/>
    </row>
    <row r="158" spans="1:20" ht="12.75" customHeight="1" x14ac:dyDescent="0.25">
      <c r="A158" s="144"/>
      <c r="C158" s="11" t="s">
        <v>11</v>
      </c>
      <c r="D158" s="11"/>
      <c r="E158" s="197"/>
      <c r="F158" s="146" t="s">
        <v>123</v>
      </c>
      <c r="G158" s="146" t="s">
        <v>124</v>
      </c>
      <c r="H158" s="198"/>
      <c r="I158" s="146" t="s">
        <v>125</v>
      </c>
      <c r="M158" s="145"/>
    </row>
    <row r="159" spans="1:20" ht="12.75" customHeight="1" x14ac:dyDescent="0.25">
      <c r="A159" s="144"/>
      <c r="C159" s="11"/>
      <c r="D159" s="11"/>
      <c r="E159" s="3"/>
      <c r="H159" s="9"/>
      <c r="M159" s="145"/>
    </row>
    <row r="160" spans="1:20" ht="12.75" customHeight="1" x14ac:dyDescent="0.25">
      <c r="A160" s="144"/>
      <c r="C160" s="11" t="s">
        <v>248</v>
      </c>
      <c r="D160" s="11"/>
      <c r="E160" s="197"/>
      <c r="F160" s="146" t="s">
        <v>123</v>
      </c>
      <c r="G160" s="146" t="s">
        <v>124</v>
      </c>
      <c r="H160" s="198"/>
      <c r="I160" s="146" t="s">
        <v>125</v>
      </c>
      <c r="M160" s="145"/>
    </row>
    <row r="161" spans="1:13" ht="12.75" customHeight="1" x14ac:dyDescent="0.25">
      <c r="A161" s="144"/>
      <c r="C161" s="11"/>
      <c r="D161" s="11"/>
      <c r="E161" s="3"/>
      <c r="H161" s="9"/>
      <c r="M161" s="145"/>
    </row>
    <row r="162" spans="1:13" ht="12.75" customHeight="1" x14ac:dyDescent="0.25">
      <c r="A162" s="144"/>
      <c r="C162" s="11" t="s">
        <v>13</v>
      </c>
      <c r="D162" s="11"/>
      <c r="E162" s="197"/>
      <c r="F162" s="146" t="s">
        <v>123</v>
      </c>
      <c r="G162" s="146" t="s">
        <v>124</v>
      </c>
      <c r="H162" s="198"/>
      <c r="I162" s="146" t="s">
        <v>125</v>
      </c>
      <c r="M162" s="145"/>
    </row>
    <row r="163" spans="1:13" ht="12.75" customHeight="1" x14ac:dyDescent="0.25">
      <c r="A163" s="144"/>
      <c r="H163" s="9"/>
      <c r="M163" s="145"/>
    </row>
    <row r="164" spans="1:13" ht="12.75" customHeight="1" x14ac:dyDescent="0.25">
      <c r="A164" s="144"/>
      <c r="C164" s="146" t="s">
        <v>74</v>
      </c>
      <c r="H164" s="199"/>
      <c r="I164" s="146" t="s">
        <v>249</v>
      </c>
      <c r="M164" s="145"/>
    </row>
    <row r="165" spans="1:13" ht="12.75" customHeight="1" x14ac:dyDescent="0.25">
      <c r="A165" s="144"/>
      <c r="M165" s="145"/>
    </row>
    <row r="166" spans="1:13" ht="12.75" customHeight="1" x14ac:dyDescent="0.25">
      <c r="A166" s="144"/>
      <c r="M166" s="145"/>
    </row>
    <row r="167" spans="1:13" ht="12.75" customHeight="1" x14ac:dyDescent="0.25">
      <c r="A167" s="144"/>
      <c r="C167" s="146" t="s">
        <v>250</v>
      </c>
      <c r="M167" s="145"/>
    </row>
    <row r="168" spans="1:13" ht="12.75" customHeight="1" x14ac:dyDescent="0.25">
      <c r="A168" s="144"/>
      <c r="C168" s="200"/>
      <c r="D168" s="200"/>
      <c r="E168" s="166"/>
      <c r="F168" s="10"/>
      <c r="G168" s="7"/>
      <c r="I168" s="166"/>
      <c r="J168" s="201"/>
      <c r="K168" s="201"/>
      <c r="L168" s="7"/>
      <c r="M168" s="145"/>
    </row>
    <row r="169" spans="1:13" ht="12.75" customHeight="1" x14ac:dyDescent="0.25">
      <c r="A169" s="144"/>
      <c r="C169" s="202" t="s">
        <v>251</v>
      </c>
      <c r="D169" s="202"/>
      <c r="E169" s="345">
        <f>'Remuneração e Depreciação Ano1'!H2</f>
        <v>0</v>
      </c>
      <c r="F169" s="338"/>
      <c r="G169" s="7"/>
      <c r="J169" s="203" t="s">
        <v>252</v>
      </c>
      <c r="K169" s="203"/>
      <c r="L169" s="163">
        <f>'Remuneração e Depreciação Ano1'!H3</f>
        <v>0</v>
      </c>
      <c r="M169" s="145"/>
    </row>
    <row r="170" spans="1:13" ht="12.75" customHeight="1" x14ac:dyDescent="0.25">
      <c r="A170" s="144"/>
      <c r="C170" s="200"/>
      <c r="D170" s="200"/>
      <c r="E170" s="166"/>
      <c r="F170" s="10"/>
      <c r="G170" s="7"/>
      <c r="I170" s="30"/>
      <c r="J170" s="201"/>
      <c r="K170" s="201"/>
      <c r="L170" s="7"/>
      <c r="M170" s="145"/>
    </row>
    <row r="171" spans="1:13" ht="12.75" customHeight="1" x14ac:dyDescent="0.25">
      <c r="A171" s="144"/>
      <c r="B171" s="334" t="s">
        <v>30</v>
      </c>
      <c r="C171" s="346" t="s">
        <v>253</v>
      </c>
      <c r="D171" s="346" t="s">
        <v>128</v>
      </c>
      <c r="E171" s="347" t="s">
        <v>129</v>
      </c>
      <c r="F171" s="329"/>
      <c r="G171" s="330"/>
      <c r="H171" s="326" t="s">
        <v>130</v>
      </c>
      <c r="I171" s="327"/>
      <c r="J171" s="327"/>
      <c r="K171" s="327"/>
      <c r="L171" s="334" t="s">
        <v>254</v>
      </c>
      <c r="M171" s="145"/>
    </row>
    <row r="172" spans="1:13" ht="12.75" customHeight="1" x14ac:dyDescent="0.25">
      <c r="A172" s="144"/>
      <c r="B172" s="335"/>
      <c r="C172" s="335"/>
      <c r="D172" s="335"/>
      <c r="E172" s="204" t="s">
        <v>131</v>
      </c>
      <c r="F172" s="204" t="s">
        <v>132</v>
      </c>
      <c r="G172" s="205" t="s">
        <v>133</v>
      </c>
      <c r="H172" s="204" t="s">
        <v>255</v>
      </c>
      <c r="I172" s="204" t="s">
        <v>256</v>
      </c>
      <c r="J172" s="348" t="s">
        <v>133</v>
      </c>
      <c r="K172" s="330"/>
      <c r="L172" s="335"/>
      <c r="M172" s="145"/>
    </row>
    <row r="173" spans="1:13" ht="12.75" customHeight="1" x14ac:dyDescent="0.25">
      <c r="A173" s="206"/>
      <c r="B173" s="207"/>
      <c r="C173" s="208">
        <v>1</v>
      </c>
      <c r="D173" s="208">
        <v>3</v>
      </c>
      <c r="E173" s="209">
        <v>4</v>
      </c>
      <c r="F173" s="209">
        <v>5</v>
      </c>
      <c r="G173" s="209">
        <v>6</v>
      </c>
      <c r="H173" s="209">
        <v>7</v>
      </c>
      <c r="I173" s="209">
        <v>8</v>
      </c>
      <c r="J173" s="355">
        <v>9</v>
      </c>
      <c r="K173" s="341"/>
      <c r="L173" s="207">
        <v>10</v>
      </c>
      <c r="M173" s="210"/>
    </row>
    <row r="174" spans="1:13" ht="12.75" customHeight="1" x14ac:dyDescent="0.25">
      <c r="A174" s="144"/>
      <c r="B174" s="211" t="str">
        <f>IF('Remuneração e Depreciação Ano1'!A9="","",CONCATENATE('Remuneração e Depreciação Ano1'!A9," - ",'Remuneração e Depreciação Ano1'!C9))</f>
        <v>0 - 1</v>
      </c>
      <c r="C174" s="212">
        <f>IF('Remuneração e Depreciação Ano1'!D9="","",'Remuneração e Depreciação Ano1'!D9)</f>
        <v>0</v>
      </c>
      <c r="D174" s="213">
        <f>IF('Remuneração e Depreciação Ano1'!E9="","",'Remuneração e Depreciação Ano1'!E9)</f>
        <v>0</v>
      </c>
      <c r="E174" s="214" t="e">
        <f>IF('Remuneração e Depreciação Ano1'!F9="","",'Remuneração e Depreciação Ano1'!F9)</f>
        <v>#DIV/0!</v>
      </c>
      <c r="F174" s="158" t="e">
        <f>IF('Remuneração e Depreciação Ano1'!G9="","",'Remuneração e Depreciação Ano1'!G9)</f>
        <v>#DIV/0!</v>
      </c>
      <c r="G174" s="215" t="e">
        <f>IF('Remuneração e Depreciação Ano1'!H9="","",'Remuneração e Depreciação Ano1'!H9)</f>
        <v>#DIV/0!</v>
      </c>
      <c r="H174" s="214">
        <f>IF('Remuneração e Depreciação Ano1'!I9="","",'Remuneração e Depreciação Ano1'!I9)</f>
        <v>1</v>
      </c>
      <c r="I174" s="158">
        <f>IF('Remuneração e Depreciação Ano1'!J9="","",'Remuneração e Depreciação Ano1'!J9)</f>
        <v>0</v>
      </c>
      <c r="J174" s="342">
        <f>IF('Remuneração e Depreciação Ano1'!K9="","",'Remuneração e Depreciação Ano1'!K9)</f>
        <v>0</v>
      </c>
      <c r="K174" s="333"/>
      <c r="L174" s="216">
        <f>IF('Remuneração e Depreciação Ano1'!L9="","",'Remuneração e Depreciação Ano1'!L9)</f>
        <v>0</v>
      </c>
      <c r="M174" s="145"/>
    </row>
    <row r="175" spans="1:13" ht="12.75" customHeight="1" x14ac:dyDescent="0.25">
      <c r="A175" s="144"/>
      <c r="B175" s="211" t="str">
        <f>IF('Remuneração e Depreciação Ano1'!A10="","",CONCATENATE('Remuneração e Depreciação Ano1'!A10," - ",'Remuneração e Depreciação Ano1'!C10))</f>
        <v/>
      </c>
      <c r="C175" s="212" t="str">
        <f>IF('Remuneração e Depreciação Ano1'!D10="","",'Remuneração e Depreciação Ano1'!D10)</f>
        <v/>
      </c>
      <c r="D175" s="213" t="str">
        <f>IF('Remuneração e Depreciação Ano1'!E10="","",'Remuneração e Depreciação Ano1'!E10)</f>
        <v/>
      </c>
      <c r="E175" s="214" t="e">
        <f>IF('Remuneração e Depreciação Ano1'!F10="","",'Remuneração e Depreciação Ano1'!F10)</f>
        <v>#DIV/0!</v>
      </c>
      <c r="F175" s="158" t="e">
        <f>IF('Remuneração e Depreciação Ano1'!G10="","",'Remuneração e Depreciação Ano1'!G10)</f>
        <v>#DIV/0!</v>
      </c>
      <c r="G175" s="215" t="e">
        <f>IF('Remuneração e Depreciação Ano1'!H10="","",'Remuneração e Depreciação Ano1'!H10)</f>
        <v>#DIV/0!</v>
      </c>
      <c r="H175" s="214" t="e">
        <f>IF('Remuneração e Depreciação Ano1'!I10="","",'Remuneração e Depreciação Ano1'!I10)</f>
        <v>#DIV/0!</v>
      </c>
      <c r="I175" s="158" t="e">
        <f>IF('Remuneração e Depreciação Ano1'!J10="","",'Remuneração e Depreciação Ano1'!J10)</f>
        <v>#DIV/0!</v>
      </c>
      <c r="J175" s="342" t="e">
        <f>IF('Remuneração e Depreciação Ano1'!K10="","",'Remuneração e Depreciação Ano1'!K10)</f>
        <v>#DIV/0!</v>
      </c>
      <c r="K175" s="333"/>
      <c r="L175" s="216" t="e">
        <f>IF('Remuneração e Depreciação Ano1'!L10="","",'Remuneração e Depreciação Ano1'!L10)</f>
        <v>#DIV/0!</v>
      </c>
      <c r="M175" s="145"/>
    </row>
    <row r="176" spans="1:13" ht="12.75" customHeight="1" x14ac:dyDescent="0.25">
      <c r="A176" s="144"/>
      <c r="B176" s="211" t="str">
        <f>IF('Remuneração e Depreciação Ano1'!A11="","",CONCATENATE('Remuneração e Depreciação Ano1'!A11," - ",'Remuneração e Depreciação Ano1'!C11))</f>
        <v/>
      </c>
      <c r="C176" s="212" t="str">
        <f>IF('Remuneração e Depreciação Ano1'!D11="","",'Remuneração e Depreciação Ano1'!D11)</f>
        <v/>
      </c>
      <c r="D176" s="213" t="str">
        <f>IF('Remuneração e Depreciação Ano1'!E11="","",'Remuneração e Depreciação Ano1'!E11)</f>
        <v/>
      </c>
      <c r="E176" s="214" t="e">
        <f>IF('Remuneração e Depreciação Ano1'!F11="","",'Remuneração e Depreciação Ano1'!F11)</f>
        <v>#DIV/0!</v>
      </c>
      <c r="F176" s="158" t="e">
        <f>IF('Remuneração e Depreciação Ano1'!G11="","",'Remuneração e Depreciação Ano1'!G11)</f>
        <v>#DIV/0!</v>
      </c>
      <c r="G176" s="215" t="e">
        <f>IF('Remuneração e Depreciação Ano1'!H11="","",'Remuneração e Depreciação Ano1'!H11)</f>
        <v>#DIV/0!</v>
      </c>
      <c r="H176" s="214" t="e">
        <f>IF('Remuneração e Depreciação Ano1'!I11="","",'Remuneração e Depreciação Ano1'!I11)</f>
        <v>#DIV/0!</v>
      </c>
      <c r="I176" s="158" t="e">
        <f>IF('Remuneração e Depreciação Ano1'!J11="","",'Remuneração e Depreciação Ano1'!J11)</f>
        <v>#DIV/0!</v>
      </c>
      <c r="J176" s="342" t="e">
        <f>IF('Remuneração e Depreciação Ano1'!K11="","",'Remuneração e Depreciação Ano1'!K11)</f>
        <v>#DIV/0!</v>
      </c>
      <c r="K176" s="333"/>
      <c r="L176" s="216" t="e">
        <f>IF('Remuneração e Depreciação Ano1'!L11="","",'Remuneração e Depreciação Ano1'!L11)</f>
        <v>#DIV/0!</v>
      </c>
      <c r="M176" s="145"/>
    </row>
    <row r="177" spans="1:13" ht="12.75" customHeight="1" x14ac:dyDescent="0.25">
      <c r="A177" s="144"/>
      <c r="B177" s="211" t="str">
        <f>IF('Remuneração e Depreciação Ano1'!A12="","",CONCATENATE('Remuneração e Depreciação Ano1'!A12," - ",'Remuneração e Depreciação Ano1'!C12))</f>
        <v/>
      </c>
      <c r="C177" s="212" t="str">
        <f>IF('Remuneração e Depreciação Ano1'!D12="","",'Remuneração e Depreciação Ano1'!D12)</f>
        <v/>
      </c>
      <c r="D177" s="213" t="str">
        <f>IF('Remuneração e Depreciação Ano1'!E12="","",'Remuneração e Depreciação Ano1'!E12)</f>
        <v/>
      </c>
      <c r="E177" s="214" t="e">
        <f>IF('Remuneração e Depreciação Ano1'!F12="","",'Remuneração e Depreciação Ano1'!F12)</f>
        <v>#DIV/0!</v>
      </c>
      <c r="F177" s="158" t="e">
        <f>IF('Remuneração e Depreciação Ano1'!G12="","",'Remuneração e Depreciação Ano1'!G12)</f>
        <v>#DIV/0!</v>
      </c>
      <c r="G177" s="215" t="e">
        <f>IF('Remuneração e Depreciação Ano1'!H12="","",'Remuneração e Depreciação Ano1'!H12)</f>
        <v>#DIV/0!</v>
      </c>
      <c r="H177" s="214" t="e">
        <f>IF('Remuneração e Depreciação Ano1'!I12="","",'Remuneração e Depreciação Ano1'!I12)</f>
        <v>#DIV/0!</v>
      </c>
      <c r="I177" s="158" t="e">
        <f>IF('Remuneração e Depreciação Ano1'!J12="","",'Remuneração e Depreciação Ano1'!J12)</f>
        <v>#DIV/0!</v>
      </c>
      <c r="J177" s="342" t="e">
        <f>IF('Remuneração e Depreciação Ano1'!K12="","",'Remuneração e Depreciação Ano1'!K12)</f>
        <v>#DIV/0!</v>
      </c>
      <c r="K177" s="333"/>
      <c r="L177" s="216" t="e">
        <f>IF('Remuneração e Depreciação Ano1'!L12="","",'Remuneração e Depreciação Ano1'!L12)</f>
        <v>#DIV/0!</v>
      </c>
      <c r="M177" s="145"/>
    </row>
    <row r="178" spans="1:13" ht="12.75" customHeight="1" x14ac:dyDescent="0.25">
      <c r="A178" s="144"/>
      <c r="B178" s="211" t="str">
        <f>IF('Remuneração e Depreciação Ano1'!A13="","",CONCATENATE('Remuneração e Depreciação Ano1'!A13," - ",'Remuneração e Depreciação Ano1'!C13))</f>
        <v/>
      </c>
      <c r="C178" s="212" t="str">
        <f>IF('Remuneração e Depreciação Ano1'!D13="","",'Remuneração e Depreciação Ano1'!D13)</f>
        <v/>
      </c>
      <c r="D178" s="213" t="str">
        <f>IF('Remuneração e Depreciação Ano1'!E13="","",'Remuneração e Depreciação Ano1'!E13)</f>
        <v/>
      </c>
      <c r="E178" s="214" t="e">
        <f>IF('Remuneração e Depreciação Ano1'!F13="","",'Remuneração e Depreciação Ano1'!F13)</f>
        <v>#DIV/0!</v>
      </c>
      <c r="F178" s="158" t="e">
        <f>IF('Remuneração e Depreciação Ano1'!G13="","",'Remuneração e Depreciação Ano1'!G13)</f>
        <v>#DIV/0!</v>
      </c>
      <c r="G178" s="215" t="e">
        <f>IF('Remuneração e Depreciação Ano1'!H13="","",'Remuneração e Depreciação Ano1'!H13)</f>
        <v>#DIV/0!</v>
      </c>
      <c r="H178" s="214" t="e">
        <f>IF('Remuneração e Depreciação Ano1'!I13="","",'Remuneração e Depreciação Ano1'!I13)</f>
        <v>#DIV/0!</v>
      </c>
      <c r="I178" s="158" t="e">
        <f>IF('Remuneração e Depreciação Ano1'!J13="","",'Remuneração e Depreciação Ano1'!J13)</f>
        <v>#DIV/0!</v>
      </c>
      <c r="J178" s="342" t="e">
        <f>IF('Remuneração e Depreciação Ano1'!K13="","",'Remuneração e Depreciação Ano1'!K13)</f>
        <v>#DIV/0!</v>
      </c>
      <c r="K178" s="333"/>
      <c r="L178" s="216" t="e">
        <f>IF('Remuneração e Depreciação Ano1'!L13="","",'Remuneração e Depreciação Ano1'!L13)</f>
        <v>#DIV/0!</v>
      </c>
      <c r="M178" s="145"/>
    </row>
    <row r="179" spans="1:13" ht="12.75" customHeight="1" x14ac:dyDescent="0.25">
      <c r="A179" s="144"/>
      <c r="B179" s="211" t="str">
        <f>IF('Remuneração e Depreciação Ano1'!A14="","",CONCATENATE('Remuneração e Depreciação Ano1'!A14," - ",'Remuneração e Depreciação Ano1'!C14))</f>
        <v/>
      </c>
      <c r="C179" s="212" t="str">
        <f>IF('Remuneração e Depreciação Ano1'!D14="","",'Remuneração e Depreciação Ano1'!D14)</f>
        <v/>
      </c>
      <c r="D179" s="213" t="str">
        <f>IF('Remuneração e Depreciação Ano1'!E14="","",'Remuneração e Depreciação Ano1'!E14)</f>
        <v/>
      </c>
      <c r="E179" s="214" t="e">
        <f>IF('Remuneração e Depreciação Ano1'!F14="","",'Remuneração e Depreciação Ano1'!F14)</f>
        <v>#DIV/0!</v>
      </c>
      <c r="F179" s="158" t="e">
        <f>IF('Remuneração e Depreciação Ano1'!G14="","",'Remuneração e Depreciação Ano1'!G14)</f>
        <v>#DIV/0!</v>
      </c>
      <c r="G179" s="215" t="e">
        <f>IF('Remuneração e Depreciação Ano1'!H14="","",'Remuneração e Depreciação Ano1'!H14)</f>
        <v>#DIV/0!</v>
      </c>
      <c r="H179" s="214" t="e">
        <f>IF('Remuneração e Depreciação Ano1'!I14="","",'Remuneração e Depreciação Ano1'!I14)</f>
        <v>#DIV/0!</v>
      </c>
      <c r="I179" s="158" t="e">
        <f>IF('Remuneração e Depreciação Ano1'!J14="","",'Remuneração e Depreciação Ano1'!J14)</f>
        <v>#DIV/0!</v>
      </c>
      <c r="J179" s="342" t="e">
        <f>IF('Remuneração e Depreciação Ano1'!K14="","",'Remuneração e Depreciação Ano1'!K14)</f>
        <v>#DIV/0!</v>
      </c>
      <c r="K179" s="333"/>
      <c r="L179" s="216" t="e">
        <f>IF('Remuneração e Depreciação Ano1'!L14="","",'Remuneração e Depreciação Ano1'!L14)</f>
        <v>#DIV/0!</v>
      </c>
      <c r="M179" s="145"/>
    </row>
    <row r="180" spans="1:13" ht="12.75" customHeight="1" x14ac:dyDescent="0.25">
      <c r="A180" s="144"/>
      <c r="B180" s="211" t="str">
        <f>IF('Remuneração e Depreciação Ano1'!A15="","",CONCATENATE('Remuneração e Depreciação Ano1'!A15," - ",'Remuneração e Depreciação Ano1'!C15))</f>
        <v/>
      </c>
      <c r="C180" s="212" t="str">
        <f>IF('Remuneração e Depreciação Ano1'!D15="","",'Remuneração e Depreciação Ano1'!D15)</f>
        <v/>
      </c>
      <c r="D180" s="213" t="str">
        <f>IF('Remuneração e Depreciação Ano1'!E15="","",'Remuneração e Depreciação Ano1'!E15)</f>
        <v/>
      </c>
      <c r="E180" s="214" t="e">
        <f>IF('Remuneração e Depreciação Ano1'!F15="","",'Remuneração e Depreciação Ano1'!F15)</f>
        <v>#DIV/0!</v>
      </c>
      <c r="F180" s="158" t="e">
        <f>IF('Remuneração e Depreciação Ano1'!G15="","",'Remuneração e Depreciação Ano1'!G15)</f>
        <v>#DIV/0!</v>
      </c>
      <c r="G180" s="215" t="e">
        <f>IF('Remuneração e Depreciação Ano1'!H15="","",'Remuneração e Depreciação Ano1'!H15)</f>
        <v>#DIV/0!</v>
      </c>
      <c r="H180" s="214" t="e">
        <f>IF('Remuneração e Depreciação Ano1'!I15="","",'Remuneração e Depreciação Ano1'!I15)</f>
        <v>#DIV/0!</v>
      </c>
      <c r="I180" s="158" t="e">
        <f>IF('Remuneração e Depreciação Ano1'!J15="","",'Remuneração e Depreciação Ano1'!J15)</f>
        <v>#DIV/0!</v>
      </c>
      <c r="J180" s="342" t="e">
        <f>IF('Remuneração e Depreciação Ano1'!K15="","",'Remuneração e Depreciação Ano1'!K15)</f>
        <v>#DIV/0!</v>
      </c>
      <c r="K180" s="333"/>
      <c r="L180" s="216" t="e">
        <f>IF('Remuneração e Depreciação Ano1'!L15="","",'Remuneração e Depreciação Ano1'!L15)</f>
        <v>#DIV/0!</v>
      </c>
      <c r="M180" s="145"/>
    </row>
    <row r="181" spans="1:13" ht="12.75" customHeight="1" x14ac:dyDescent="0.25">
      <c r="A181" s="144"/>
      <c r="B181" s="211" t="str">
        <f>IF('Remuneração e Depreciação Ano1'!A16="","",CONCATENATE('Remuneração e Depreciação Ano1'!A16," - ",'Remuneração e Depreciação Ano1'!C16))</f>
        <v/>
      </c>
      <c r="C181" s="212" t="str">
        <f>IF('Remuneração e Depreciação Ano1'!D16="","",'Remuneração e Depreciação Ano1'!D16)</f>
        <v/>
      </c>
      <c r="D181" s="213" t="str">
        <f>IF('Remuneração e Depreciação Ano1'!E16="","",'Remuneração e Depreciação Ano1'!E16)</f>
        <v/>
      </c>
      <c r="E181" s="214" t="e">
        <f>IF('Remuneração e Depreciação Ano1'!F16="","",'Remuneração e Depreciação Ano1'!F16)</f>
        <v>#DIV/0!</v>
      </c>
      <c r="F181" s="158" t="e">
        <f>IF('Remuneração e Depreciação Ano1'!G16="","",'Remuneração e Depreciação Ano1'!G16)</f>
        <v>#DIV/0!</v>
      </c>
      <c r="G181" s="215" t="e">
        <f>IF('Remuneração e Depreciação Ano1'!H16="","",'Remuneração e Depreciação Ano1'!H16)</f>
        <v>#DIV/0!</v>
      </c>
      <c r="H181" s="214" t="e">
        <f>IF('Remuneração e Depreciação Ano1'!I16="","",'Remuneração e Depreciação Ano1'!I16)</f>
        <v>#DIV/0!</v>
      </c>
      <c r="I181" s="158" t="e">
        <f>IF('Remuneração e Depreciação Ano1'!J16="","",'Remuneração e Depreciação Ano1'!J16)</f>
        <v>#DIV/0!</v>
      </c>
      <c r="J181" s="342" t="e">
        <f>IF('Remuneração e Depreciação Ano1'!K16="","",'Remuneração e Depreciação Ano1'!K16)</f>
        <v>#DIV/0!</v>
      </c>
      <c r="K181" s="333"/>
      <c r="L181" s="216" t="e">
        <f>IF('Remuneração e Depreciação Ano1'!L16="","",'Remuneração e Depreciação Ano1'!L16)</f>
        <v>#DIV/0!</v>
      </c>
      <c r="M181" s="145"/>
    </row>
    <row r="182" spans="1:13" ht="12.75" customHeight="1" x14ac:dyDescent="0.25">
      <c r="A182" s="144"/>
      <c r="B182" s="211" t="str">
        <f>IF('Remuneração e Depreciação Ano1'!A17="","",CONCATENATE('Remuneração e Depreciação Ano1'!A17," - ",'Remuneração e Depreciação Ano1'!C17))</f>
        <v/>
      </c>
      <c r="C182" s="212" t="str">
        <f>IF('Remuneração e Depreciação Ano1'!D17="","",'Remuneração e Depreciação Ano1'!D17)</f>
        <v/>
      </c>
      <c r="D182" s="213" t="str">
        <f>IF('Remuneração e Depreciação Ano1'!E17="","",'Remuneração e Depreciação Ano1'!E17)</f>
        <v/>
      </c>
      <c r="E182" s="214" t="e">
        <f>IF('Remuneração e Depreciação Ano1'!F17="","",'Remuneração e Depreciação Ano1'!F17)</f>
        <v>#DIV/0!</v>
      </c>
      <c r="F182" s="158" t="e">
        <f>IF('Remuneração e Depreciação Ano1'!G17="","",'Remuneração e Depreciação Ano1'!G17)</f>
        <v>#DIV/0!</v>
      </c>
      <c r="G182" s="215" t="e">
        <f>IF('Remuneração e Depreciação Ano1'!H17="","",'Remuneração e Depreciação Ano1'!H17)</f>
        <v>#DIV/0!</v>
      </c>
      <c r="H182" s="214" t="e">
        <f>IF('Remuneração e Depreciação Ano1'!I17="","",'Remuneração e Depreciação Ano1'!I17)</f>
        <v>#DIV/0!</v>
      </c>
      <c r="I182" s="158" t="e">
        <f>IF('Remuneração e Depreciação Ano1'!J17="","",'Remuneração e Depreciação Ano1'!J17)</f>
        <v>#DIV/0!</v>
      </c>
      <c r="J182" s="342" t="e">
        <f>IF('Remuneração e Depreciação Ano1'!K17="","",'Remuneração e Depreciação Ano1'!K17)</f>
        <v>#DIV/0!</v>
      </c>
      <c r="K182" s="333"/>
      <c r="L182" s="216" t="e">
        <f>IF('Remuneração e Depreciação Ano1'!L17="","",'Remuneração e Depreciação Ano1'!L17)</f>
        <v>#DIV/0!</v>
      </c>
      <c r="M182" s="145"/>
    </row>
    <row r="183" spans="1:13" ht="12.75" customHeight="1" x14ac:dyDescent="0.25">
      <c r="A183" s="144"/>
      <c r="B183" s="211" t="str">
        <f>IF('Remuneração e Depreciação Ano1'!A18="","",CONCATENATE('Remuneração e Depreciação Ano1'!A18," - ",'Remuneração e Depreciação Ano1'!C18))</f>
        <v/>
      </c>
      <c r="C183" s="212" t="str">
        <f>IF('Remuneração e Depreciação Ano1'!D18="","",'Remuneração e Depreciação Ano1'!D18)</f>
        <v/>
      </c>
      <c r="D183" s="213" t="str">
        <f>IF('Remuneração e Depreciação Ano1'!E18="","",'Remuneração e Depreciação Ano1'!E18)</f>
        <v/>
      </c>
      <c r="E183" s="214" t="e">
        <f>IF('Remuneração e Depreciação Ano1'!F18="","",'Remuneração e Depreciação Ano1'!F18)</f>
        <v>#DIV/0!</v>
      </c>
      <c r="F183" s="158" t="e">
        <f>IF('Remuneração e Depreciação Ano1'!G18="","",'Remuneração e Depreciação Ano1'!G18)</f>
        <v>#DIV/0!</v>
      </c>
      <c r="G183" s="215" t="e">
        <f>IF('Remuneração e Depreciação Ano1'!H18="","",'Remuneração e Depreciação Ano1'!H18)</f>
        <v>#DIV/0!</v>
      </c>
      <c r="H183" s="214" t="e">
        <f>IF('Remuneração e Depreciação Ano1'!I18="","",'Remuneração e Depreciação Ano1'!I18)</f>
        <v>#DIV/0!</v>
      </c>
      <c r="I183" s="158" t="e">
        <f>IF('Remuneração e Depreciação Ano1'!J18="","",'Remuneração e Depreciação Ano1'!J18)</f>
        <v>#DIV/0!</v>
      </c>
      <c r="J183" s="342" t="e">
        <f>IF('Remuneração e Depreciação Ano1'!K18="","",'Remuneração e Depreciação Ano1'!K18)</f>
        <v>#DIV/0!</v>
      </c>
      <c r="K183" s="333"/>
      <c r="L183" s="216" t="e">
        <f>IF('Remuneração e Depreciação Ano1'!L18="","",'Remuneração e Depreciação Ano1'!L18)</f>
        <v>#DIV/0!</v>
      </c>
      <c r="M183" s="145"/>
    </row>
    <row r="184" spans="1:13" ht="12.75" customHeight="1" x14ac:dyDescent="0.25">
      <c r="A184" s="144"/>
      <c r="B184" s="211" t="str">
        <f>IF('Remuneração e Depreciação Ano1'!A19="","",CONCATENATE('Remuneração e Depreciação Ano1'!A19," - ",'Remuneração e Depreciação Ano1'!C19))</f>
        <v/>
      </c>
      <c r="C184" s="212" t="str">
        <f>IF('Remuneração e Depreciação Ano1'!D19="","",'Remuneração e Depreciação Ano1'!D19)</f>
        <v/>
      </c>
      <c r="D184" s="213" t="str">
        <f>IF('Remuneração e Depreciação Ano1'!E19="","",'Remuneração e Depreciação Ano1'!E19)</f>
        <v/>
      </c>
      <c r="E184" s="214">
        <f>IF('Remuneração e Depreciação Ano1'!F19="","",'Remuneração e Depreciação Ano1'!F19)</f>
        <v>0</v>
      </c>
      <c r="F184" s="158" t="e">
        <f>IF('Remuneração e Depreciação Ano1'!G19="","",'Remuneração e Depreciação Ano1'!G19)</f>
        <v>#VALUE!</v>
      </c>
      <c r="G184" s="215" t="e">
        <f>IF('Remuneração e Depreciação Ano1'!H19="","",'Remuneração e Depreciação Ano1'!H19)</f>
        <v>#VALUE!</v>
      </c>
      <c r="H184" s="214" t="e">
        <f>IF('Remuneração e Depreciação Ano1'!I19="","",'Remuneração e Depreciação Ano1'!I19)</f>
        <v>#DIV/0!</v>
      </c>
      <c r="I184" s="158" t="e">
        <f>IF('Remuneração e Depreciação Ano1'!J19="","",'Remuneração e Depreciação Ano1'!J19)</f>
        <v>#DIV/0!</v>
      </c>
      <c r="J184" s="342" t="e">
        <f>IF('Remuneração e Depreciação Ano1'!K19="","",'Remuneração e Depreciação Ano1'!K19)</f>
        <v>#DIV/0!</v>
      </c>
      <c r="K184" s="333"/>
      <c r="L184" s="216" t="e">
        <f>IF('Remuneração e Depreciação Ano1'!L19="","",'Remuneração e Depreciação Ano1'!L19)</f>
        <v>#DIV/0!</v>
      </c>
      <c r="M184" s="145"/>
    </row>
    <row r="185" spans="1:13" ht="12.75" customHeight="1" x14ac:dyDescent="0.25">
      <c r="A185" s="144"/>
      <c r="B185" s="211" t="str">
        <f>IF('Remuneração e Depreciação Ano1'!A20="","",CONCATENATE('Remuneração e Depreciação Ano1'!A20," - ",'Remuneração e Depreciação Ano1'!C20))</f>
        <v/>
      </c>
      <c r="C185" s="212" t="str">
        <f>IF('Remuneração e Depreciação Ano1'!D20="","",'Remuneração e Depreciação Ano1'!D20)</f>
        <v/>
      </c>
      <c r="D185" s="213" t="str">
        <f>IF('Remuneração e Depreciação Ano1'!E20="","",'Remuneração e Depreciação Ano1'!E20)</f>
        <v/>
      </c>
      <c r="E185" s="214" t="str">
        <f>IF('Remuneração e Depreciação Ano1'!F20="","",'Remuneração e Depreciação Ano1'!F20)</f>
        <v/>
      </c>
      <c r="F185" s="158" t="str">
        <f>IF('Remuneração e Depreciação Ano1'!G20="","",'Remuneração e Depreciação Ano1'!G20)</f>
        <v/>
      </c>
      <c r="G185" s="215">
        <f>IF('Remuneração e Depreciação Ano1'!H20="","",'Remuneração e Depreciação Ano1'!H20)</f>
        <v>0</v>
      </c>
      <c r="H185" s="214" t="str">
        <f>IF('Remuneração e Depreciação Ano1'!I20="","",'Remuneração e Depreciação Ano1'!I20)</f>
        <v/>
      </c>
      <c r="I185" s="158" t="str">
        <f>IF('Remuneração e Depreciação Ano1'!J20="","",'Remuneração e Depreciação Ano1'!J20)</f>
        <v/>
      </c>
      <c r="J185" s="342" t="str">
        <f>IF('Remuneração e Depreciação Ano1'!K20="","",'Remuneração e Depreciação Ano1'!K20)</f>
        <v/>
      </c>
      <c r="K185" s="333"/>
      <c r="L185" s="216" t="str">
        <f>IF('Remuneração e Depreciação Ano1'!L20="","",'Remuneração e Depreciação Ano1'!L20)</f>
        <v/>
      </c>
      <c r="M185" s="145"/>
    </row>
    <row r="186" spans="1:13" ht="12.75" customHeight="1" x14ac:dyDescent="0.25">
      <c r="A186" s="144"/>
      <c r="B186" s="211" t="str">
        <f>IF('Remuneração e Depreciação Ano1'!A21="","",CONCATENATE('Remuneração e Depreciação Ano1'!A21," - ",'Remuneração e Depreciação Ano1'!C21))</f>
        <v/>
      </c>
      <c r="C186" s="212" t="str">
        <f>IF('Remuneração e Depreciação Ano1'!D21="","",'Remuneração e Depreciação Ano1'!D21)</f>
        <v/>
      </c>
      <c r="D186" s="213" t="str">
        <f>IF('Remuneração e Depreciação Ano1'!E21="","",'Remuneração e Depreciação Ano1'!E21)</f>
        <v/>
      </c>
      <c r="E186" s="214" t="str">
        <f>IF('Remuneração e Depreciação Ano1'!F21="","",'Remuneração e Depreciação Ano1'!F21)</f>
        <v/>
      </c>
      <c r="F186" s="158" t="str">
        <f>IF('Remuneração e Depreciação Ano1'!G21="","",'Remuneração e Depreciação Ano1'!G21)</f>
        <v/>
      </c>
      <c r="G186" s="215">
        <f>IF('Remuneração e Depreciação Ano1'!H21="","",'Remuneração e Depreciação Ano1'!H21)</f>
        <v>0</v>
      </c>
      <c r="H186" s="214" t="str">
        <f>IF('Remuneração e Depreciação Ano1'!I21="","",'Remuneração e Depreciação Ano1'!I21)</f>
        <v/>
      </c>
      <c r="I186" s="158" t="str">
        <f>IF('Remuneração e Depreciação Ano1'!J21="","",'Remuneração e Depreciação Ano1'!J21)</f>
        <v/>
      </c>
      <c r="J186" s="342" t="str">
        <f>IF('Remuneração e Depreciação Ano1'!K21="","",'Remuneração e Depreciação Ano1'!K21)</f>
        <v/>
      </c>
      <c r="K186" s="333"/>
      <c r="L186" s="216" t="str">
        <f>IF('Remuneração e Depreciação Ano1'!L21="","",'Remuneração e Depreciação Ano1'!L21)</f>
        <v/>
      </c>
      <c r="M186" s="145"/>
    </row>
    <row r="187" spans="1:13" ht="12.75" customHeight="1" x14ac:dyDescent="0.25">
      <c r="A187" s="144"/>
      <c r="B187" s="211" t="str">
        <f>IF('Remuneração e Depreciação Ano1'!A22="","",CONCATENATE('Remuneração e Depreciação Ano1'!A22," - ",'Remuneração e Depreciação Ano1'!C22))</f>
        <v/>
      </c>
      <c r="C187" s="212" t="str">
        <f>IF('Remuneração e Depreciação Ano1'!D22="","",'Remuneração e Depreciação Ano1'!D22)</f>
        <v/>
      </c>
      <c r="D187" s="213" t="str">
        <f>IF('Remuneração e Depreciação Ano1'!E22="","",'Remuneração e Depreciação Ano1'!E22)</f>
        <v/>
      </c>
      <c r="E187" s="214" t="str">
        <f>IF('Remuneração e Depreciação Ano1'!F22="","",'Remuneração e Depreciação Ano1'!F22)</f>
        <v/>
      </c>
      <c r="F187" s="158" t="str">
        <f>IF('Remuneração e Depreciação Ano1'!G22="","",'Remuneração e Depreciação Ano1'!G22)</f>
        <v/>
      </c>
      <c r="G187" s="215">
        <f>IF('Remuneração e Depreciação Ano1'!H22="","",'Remuneração e Depreciação Ano1'!H22)</f>
        <v>0</v>
      </c>
      <c r="H187" s="214" t="str">
        <f>IF('Remuneração e Depreciação Ano1'!I22="","",'Remuneração e Depreciação Ano1'!I22)</f>
        <v/>
      </c>
      <c r="I187" s="158" t="str">
        <f>IF('Remuneração e Depreciação Ano1'!J22="","",'Remuneração e Depreciação Ano1'!J22)</f>
        <v/>
      </c>
      <c r="J187" s="342" t="str">
        <f>IF('Remuneração e Depreciação Ano1'!K22="","",'Remuneração e Depreciação Ano1'!K22)</f>
        <v/>
      </c>
      <c r="K187" s="333"/>
      <c r="L187" s="216" t="str">
        <f>IF('Remuneração e Depreciação Ano1'!L22="","",'Remuneração e Depreciação Ano1'!L22)</f>
        <v/>
      </c>
      <c r="M187" s="145"/>
    </row>
    <row r="188" spans="1:13" ht="12.75" customHeight="1" x14ac:dyDescent="0.25">
      <c r="A188" s="144"/>
      <c r="B188" s="211" t="str">
        <f>IF('Remuneração e Depreciação Ano1'!A24="","",CONCATENATE('Remuneração e Depreciação Ano1'!A24," - ",'Remuneração e Depreciação Ano1'!C24))</f>
        <v/>
      </c>
      <c r="C188" s="212" t="str">
        <f>IF('Remuneração e Depreciação Ano1'!D23="","",'Remuneração e Depreciação Ano1'!D23)</f>
        <v/>
      </c>
      <c r="D188" s="213" t="str">
        <f>IF('Remuneração e Depreciação Ano1'!E23="","",'Remuneração e Depreciação Ano1'!E23)</f>
        <v/>
      </c>
      <c r="E188" s="214" t="str">
        <f>IF('Remuneração e Depreciação Ano1'!F23="","",'Remuneração e Depreciação Ano1'!F23)</f>
        <v/>
      </c>
      <c r="F188" s="158" t="str">
        <f>IF('Remuneração e Depreciação Ano1'!G23="","",'Remuneração e Depreciação Ano1'!G23)</f>
        <v/>
      </c>
      <c r="G188" s="215">
        <f>IF('Remuneração e Depreciação Ano1'!H23="","",'Remuneração e Depreciação Ano1'!H23)</f>
        <v>0</v>
      </c>
      <c r="H188" s="214" t="str">
        <f>IF('Remuneração e Depreciação Ano1'!I23="","",'Remuneração e Depreciação Ano1'!I23)</f>
        <v/>
      </c>
      <c r="I188" s="158" t="str">
        <f>IF('Remuneração e Depreciação Ano1'!J23="","",'Remuneração e Depreciação Ano1'!J23)</f>
        <v/>
      </c>
      <c r="J188" s="342" t="str">
        <f>IF('Remuneração e Depreciação Ano1'!K23="","",'Remuneração e Depreciação Ano1'!K23)</f>
        <v/>
      </c>
      <c r="K188" s="333"/>
      <c r="L188" s="216" t="str">
        <f>IF('Remuneração e Depreciação Ano1'!L23="","",'Remuneração e Depreciação Ano1'!L23)</f>
        <v/>
      </c>
      <c r="M188" s="145"/>
    </row>
    <row r="189" spans="1:13" ht="12.75" customHeight="1" x14ac:dyDescent="0.25">
      <c r="A189" s="144"/>
      <c r="B189" s="217" t="s">
        <v>27</v>
      </c>
      <c r="C189" s="218">
        <f>SUM(C174:C188)</f>
        <v>0</v>
      </c>
      <c r="D189" s="219">
        <f>SUM(D174:D184)</f>
        <v>0</v>
      </c>
      <c r="E189" s="220" t="e">
        <f t="shared" ref="E189:G189" si="0">SUM(E174:E188)</f>
        <v>#DIV/0!</v>
      </c>
      <c r="F189" s="221" t="e">
        <f t="shared" si="0"/>
        <v>#DIV/0!</v>
      </c>
      <c r="G189" s="222" t="e">
        <f t="shared" si="0"/>
        <v>#DIV/0!</v>
      </c>
      <c r="H189" s="223"/>
      <c r="I189" s="224"/>
      <c r="J189" s="225"/>
      <c r="K189" s="226"/>
      <c r="L189" s="227" t="e">
        <f>SUM(L174:L188)</f>
        <v>#DIV/0!</v>
      </c>
      <c r="M189" s="145"/>
    </row>
    <row r="190" spans="1:13" ht="12.75" customHeight="1" x14ac:dyDescent="0.25">
      <c r="A190" s="144"/>
      <c r="C190" s="200"/>
      <c r="D190" s="200"/>
      <c r="E190" s="166"/>
      <c r="F190" s="10"/>
      <c r="G190" s="7"/>
      <c r="I190" s="30"/>
      <c r="J190" s="201"/>
      <c r="K190" s="201"/>
      <c r="L190" s="7"/>
      <c r="M190" s="145"/>
    </row>
    <row r="191" spans="1:13" ht="12.75" customHeight="1" x14ac:dyDescent="0.25">
      <c r="A191" s="144"/>
      <c r="B191" s="146" t="s">
        <v>257</v>
      </c>
      <c r="C191" s="200"/>
      <c r="D191" s="200"/>
      <c r="E191" s="166"/>
      <c r="F191" s="10"/>
      <c r="G191" s="7"/>
      <c r="I191" s="30"/>
      <c r="J191" s="201"/>
      <c r="K191" s="201"/>
      <c r="L191" s="7"/>
      <c r="M191" s="145"/>
    </row>
    <row r="192" spans="1:13" ht="12.75" customHeight="1" x14ac:dyDescent="0.25">
      <c r="A192" s="144"/>
      <c r="B192" s="146" t="s">
        <v>258</v>
      </c>
      <c r="C192" s="200"/>
      <c r="D192" s="200"/>
      <c r="E192" s="166"/>
      <c r="F192" s="10"/>
      <c r="G192" s="7"/>
      <c r="I192" s="30"/>
      <c r="J192" s="201"/>
      <c r="K192" s="201"/>
      <c r="L192" s="7"/>
      <c r="M192" s="145"/>
    </row>
    <row r="193" spans="1:26" ht="12.75" customHeight="1" x14ac:dyDescent="0.25">
      <c r="A193" s="144"/>
      <c r="B193" s="146" t="s">
        <v>259</v>
      </c>
      <c r="C193" s="200"/>
      <c r="D193" s="200"/>
      <c r="E193" s="166"/>
      <c r="F193" s="10"/>
      <c r="G193" s="7"/>
      <c r="I193" s="30"/>
      <c r="J193" s="201"/>
      <c r="K193" s="201"/>
      <c r="L193" s="7"/>
      <c r="M193" s="145"/>
    </row>
    <row r="194" spans="1:26" ht="12.75" customHeight="1" x14ac:dyDescent="0.25">
      <c r="A194" s="144"/>
      <c r="B194" s="146" t="s">
        <v>260</v>
      </c>
      <c r="C194" s="200"/>
      <c r="D194" s="200"/>
      <c r="E194" s="166"/>
      <c r="F194" s="10"/>
      <c r="G194" s="7"/>
      <c r="I194" s="30"/>
      <c r="J194" s="201"/>
      <c r="K194" s="201"/>
      <c r="L194" s="7"/>
      <c r="M194" s="145"/>
    </row>
    <row r="195" spans="1:26" ht="12.75" customHeight="1" x14ac:dyDescent="0.25">
      <c r="A195" s="144"/>
      <c r="B195" s="3" t="s">
        <v>261</v>
      </c>
      <c r="C195" s="200"/>
      <c r="D195" s="228"/>
      <c r="E195" s="158"/>
      <c r="F195" s="10"/>
      <c r="G195" s="7"/>
      <c r="I195" s="30"/>
      <c r="J195" s="201"/>
      <c r="K195" s="201"/>
      <c r="L195" s="7"/>
      <c r="M195" s="145"/>
    </row>
    <row r="196" spans="1:26" ht="12.75" customHeight="1" x14ac:dyDescent="0.25">
      <c r="A196" s="144"/>
      <c r="B196" s="146" t="s">
        <v>262</v>
      </c>
      <c r="C196" s="200"/>
      <c r="D196" s="228"/>
      <c r="E196" s="158"/>
      <c r="F196" s="10"/>
      <c r="G196" s="7"/>
      <c r="I196" s="30"/>
      <c r="J196" s="201"/>
      <c r="K196" s="201"/>
      <c r="L196" s="7"/>
      <c r="M196" s="145"/>
    </row>
    <row r="197" spans="1:26" ht="12.75" customHeight="1" x14ac:dyDescent="0.25">
      <c r="A197" s="144"/>
      <c r="B197" s="3" t="s">
        <v>263</v>
      </c>
      <c r="C197" s="200"/>
      <c r="D197" s="228"/>
      <c r="E197" s="158"/>
      <c r="F197" s="10"/>
      <c r="G197" s="7"/>
      <c r="I197" s="30"/>
      <c r="J197" s="201"/>
      <c r="K197" s="201"/>
      <c r="L197" s="7"/>
      <c r="M197" s="145"/>
    </row>
    <row r="198" spans="1:26" ht="12.75" customHeight="1" x14ac:dyDescent="0.25">
      <c r="A198" s="144"/>
      <c r="B198" s="3" t="s">
        <v>264</v>
      </c>
      <c r="C198" s="200"/>
      <c r="D198" s="228"/>
      <c r="E198" s="158"/>
      <c r="F198" s="10"/>
      <c r="G198" s="7"/>
      <c r="I198" s="30"/>
      <c r="J198" s="201"/>
      <c r="K198" s="201"/>
      <c r="L198" s="7"/>
      <c r="M198" s="145"/>
    </row>
    <row r="199" spans="1:26" ht="12.75" customHeight="1" x14ac:dyDescent="0.25">
      <c r="A199" s="144"/>
      <c r="B199" s="146" t="s">
        <v>265</v>
      </c>
      <c r="C199" s="200"/>
      <c r="D199" s="200"/>
      <c r="E199" s="166"/>
      <c r="F199" s="10"/>
      <c r="G199" s="7"/>
      <c r="I199" s="30"/>
      <c r="J199" s="201"/>
      <c r="K199" s="201"/>
      <c r="L199" s="7"/>
      <c r="M199" s="145"/>
    </row>
    <row r="200" spans="1:26" ht="12.75" customHeight="1" x14ac:dyDescent="0.25">
      <c r="A200" s="144"/>
      <c r="B200" s="146" t="s">
        <v>266</v>
      </c>
      <c r="C200" s="200"/>
      <c r="D200" s="200"/>
      <c r="E200" s="166"/>
      <c r="F200" s="10"/>
      <c r="G200" s="7"/>
      <c r="I200" s="30"/>
      <c r="J200" s="201"/>
      <c r="K200" s="201"/>
      <c r="L200" s="7"/>
      <c r="M200" s="145"/>
    </row>
    <row r="201" spans="1:26" ht="12.75" customHeight="1" x14ac:dyDescent="0.25">
      <c r="A201" s="144"/>
      <c r="C201" s="200"/>
      <c r="D201" s="200"/>
      <c r="E201" s="166"/>
      <c r="F201" s="10"/>
      <c r="G201" s="7"/>
      <c r="I201" s="30"/>
      <c r="J201" s="201"/>
      <c r="K201" s="201"/>
      <c r="M201" s="145"/>
    </row>
    <row r="202" spans="1:26" ht="12.75" customHeight="1" x14ac:dyDescent="0.25">
      <c r="A202" s="144"/>
      <c r="B202" s="11" t="s">
        <v>267</v>
      </c>
      <c r="C202" s="200"/>
      <c r="D202" s="200"/>
      <c r="E202" s="166"/>
      <c r="F202" s="10"/>
      <c r="J202" s="201"/>
      <c r="K202" s="146" t="s">
        <v>268</v>
      </c>
      <c r="L202" s="163" t="e">
        <f>G189+L189</f>
        <v>#DIV/0!</v>
      </c>
      <c r="M202" s="145"/>
    </row>
    <row r="203" spans="1:26" ht="12.75" customHeight="1" x14ac:dyDescent="0.25">
      <c r="A203" s="144"/>
      <c r="C203" s="200"/>
      <c r="D203" s="200"/>
      <c r="E203" s="166"/>
      <c r="F203" s="10"/>
      <c r="G203" s="7"/>
      <c r="I203" s="30"/>
      <c r="J203" s="201"/>
      <c r="K203" s="201"/>
      <c r="L203" s="7"/>
      <c r="M203" s="145"/>
    </row>
    <row r="204" spans="1:26" ht="12.75" customHeight="1" x14ac:dyDescent="0.25">
      <c r="A204" s="144" t="s">
        <v>269</v>
      </c>
      <c r="C204" s="146" t="s">
        <v>270</v>
      </c>
      <c r="M204" s="145"/>
    </row>
    <row r="205" spans="1:26" ht="12.75" customHeight="1" x14ac:dyDescent="0.25">
      <c r="A205" s="144"/>
      <c r="M205" s="145"/>
    </row>
    <row r="206" spans="1:26" ht="12.75" customHeight="1" x14ac:dyDescent="0.25">
      <c r="A206" s="144"/>
      <c r="C206" s="202" t="s">
        <v>251</v>
      </c>
      <c r="D206" s="202"/>
      <c r="E206" s="345">
        <f>'Remuneração e Depreciação Ano1'!H29</f>
        <v>0</v>
      </c>
      <c r="F206" s="338"/>
      <c r="G206" s="7"/>
      <c r="J206" s="203" t="s">
        <v>252</v>
      </c>
      <c r="K206" s="203"/>
      <c r="L206" s="163">
        <f>'Remuneração e Depreciação Ano1'!H30</f>
        <v>0</v>
      </c>
      <c r="M206" s="145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2.75" customHeight="1" x14ac:dyDescent="0.25">
      <c r="A207" s="144"/>
      <c r="C207" s="200"/>
      <c r="D207" s="200"/>
      <c r="E207" s="166"/>
      <c r="F207" s="10"/>
      <c r="G207" s="7"/>
      <c r="I207" s="30"/>
      <c r="J207" s="201"/>
      <c r="K207" s="201"/>
      <c r="L207" s="7"/>
      <c r="M207" s="145"/>
    </row>
    <row r="208" spans="1:26" ht="12.75" customHeight="1" x14ac:dyDescent="0.25">
      <c r="A208" s="144"/>
      <c r="B208" s="334" t="s">
        <v>30</v>
      </c>
      <c r="C208" s="346" t="s">
        <v>253</v>
      </c>
      <c r="D208" s="346" t="s">
        <v>128</v>
      </c>
      <c r="E208" s="347" t="s">
        <v>129</v>
      </c>
      <c r="F208" s="329"/>
      <c r="G208" s="330"/>
      <c r="H208" s="326" t="s">
        <v>130</v>
      </c>
      <c r="I208" s="327"/>
      <c r="J208" s="327"/>
      <c r="K208" s="327"/>
      <c r="L208" s="334" t="s">
        <v>254</v>
      </c>
      <c r="M208" s="145"/>
    </row>
    <row r="209" spans="1:13" ht="12.75" customHeight="1" x14ac:dyDescent="0.25">
      <c r="A209" s="144"/>
      <c r="B209" s="335"/>
      <c r="C209" s="335"/>
      <c r="D209" s="335"/>
      <c r="E209" s="204" t="s">
        <v>131</v>
      </c>
      <c r="F209" s="204" t="s">
        <v>132</v>
      </c>
      <c r="G209" s="205" t="s">
        <v>133</v>
      </c>
      <c r="H209" s="204" t="s">
        <v>255</v>
      </c>
      <c r="I209" s="204" t="s">
        <v>256</v>
      </c>
      <c r="J209" s="348" t="s">
        <v>133</v>
      </c>
      <c r="K209" s="330"/>
      <c r="L209" s="335"/>
      <c r="M209" s="145"/>
    </row>
    <row r="210" spans="1:13" ht="12.75" customHeight="1" x14ac:dyDescent="0.25">
      <c r="A210" s="206"/>
      <c r="B210" s="207"/>
      <c r="C210" s="208">
        <v>1</v>
      </c>
      <c r="D210" s="208">
        <v>3</v>
      </c>
      <c r="E210" s="209">
        <v>4</v>
      </c>
      <c r="F210" s="209">
        <v>5</v>
      </c>
      <c r="G210" s="209">
        <v>6</v>
      </c>
      <c r="H210" s="209">
        <v>7</v>
      </c>
      <c r="I210" s="209">
        <v>8</v>
      </c>
      <c r="J210" s="355">
        <v>9</v>
      </c>
      <c r="K210" s="341"/>
      <c r="L210" s="207">
        <v>10</v>
      </c>
      <c r="M210" s="210"/>
    </row>
    <row r="211" spans="1:13" ht="12.75" customHeight="1" x14ac:dyDescent="0.25">
      <c r="A211" s="144"/>
      <c r="B211" s="211" t="str">
        <f>IF('Remuneração e Depreciação Ano1'!A36="","",CONCATENATE('Remuneração e Depreciação Ano1'!A36," - ",'Remuneração e Depreciação Ano1'!C36))</f>
        <v>0 - 1</v>
      </c>
      <c r="C211" s="212">
        <f>IF('Remuneração e Depreciação Ano1'!D36="","",'Remuneração e Depreciação Ano1'!D36)</f>
        <v>0</v>
      </c>
      <c r="D211" s="213">
        <f>IF('Remuneração e Depreciação Ano1'!E36="","",'Remuneração e Depreciação Ano1'!E36)</f>
        <v>0</v>
      </c>
      <c r="E211" s="214" t="e">
        <f>IF('Remuneração e Depreciação Ano1'!F36="","",'Remuneração e Depreciação Ano1'!F36)</f>
        <v>#DIV/0!</v>
      </c>
      <c r="F211" s="158" t="e">
        <f>IF('Remuneração e Depreciação Ano1'!G36="","",'Remuneração e Depreciação Ano1'!G36)</f>
        <v>#DIV/0!</v>
      </c>
      <c r="G211" s="215" t="e">
        <f>IF('Remuneração e Depreciação Ano1'!H36="","",'Remuneração e Depreciação Ano1'!H36)</f>
        <v>#DIV/0!</v>
      </c>
      <c r="H211" s="214">
        <f>IF('Remuneração e Depreciação Ano1'!I36="","",'Remuneração e Depreciação Ano1'!I36)</f>
        <v>1</v>
      </c>
      <c r="I211" s="158">
        <f>IF('Remuneração e Depreciação Ano1'!J36="","",'Remuneração e Depreciação Ano1'!J36)</f>
        <v>0</v>
      </c>
      <c r="J211" s="356">
        <f>IF('Remuneração e Depreciação Ano1'!K36="","",'Remuneração e Depreciação Ano1'!K36)</f>
        <v>0</v>
      </c>
      <c r="K211" s="330"/>
      <c r="L211" s="229">
        <f>IF('Remuneração e Depreciação Ano1'!L36="","",'Remuneração e Depreciação Ano1'!L36)</f>
        <v>0</v>
      </c>
      <c r="M211" s="145"/>
    </row>
    <row r="212" spans="1:13" ht="12.75" customHeight="1" x14ac:dyDescent="0.25">
      <c r="A212" s="144"/>
      <c r="B212" s="211" t="str">
        <f>IF('Remuneração e Depreciação Ano1'!A37="","",CONCATENATE('Remuneração e Depreciação Ano1'!A37," - ",'Remuneração e Depreciação Ano1'!C37))</f>
        <v/>
      </c>
      <c r="C212" s="212" t="str">
        <f>IF('Remuneração e Depreciação Ano1'!D37="","",'Remuneração e Depreciação Ano1'!D37)</f>
        <v/>
      </c>
      <c r="D212" s="213" t="str">
        <f>IF('Remuneração e Depreciação Ano1'!E37="","",'Remuneração e Depreciação Ano1'!E37)</f>
        <v/>
      </c>
      <c r="E212" s="214" t="e">
        <f>IF('Remuneração e Depreciação Ano1'!F37="","",'Remuneração e Depreciação Ano1'!F37)</f>
        <v>#DIV/0!</v>
      </c>
      <c r="F212" s="158" t="e">
        <f>IF('Remuneração e Depreciação Ano1'!G37="","",'Remuneração e Depreciação Ano1'!G37)</f>
        <v>#DIV/0!</v>
      </c>
      <c r="G212" s="215" t="e">
        <f>IF('Remuneração e Depreciação Ano1'!H37="","",'Remuneração e Depreciação Ano1'!H37)</f>
        <v>#DIV/0!</v>
      </c>
      <c r="H212" s="214" t="e">
        <f>IF('Remuneração e Depreciação Ano1'!I37="","",'Remuneração e Depreciação Ano1'!I37)</f>
        <v>#DIV/0!</v>
      </c>
      <c r="I212" s="158" t="e">
        <f>IF('Remuneração e Depreciação Ano1'!J37="","",'Remuneração e Depreciação Ano1'!J37)</f>
        <v>#DIV/0!</v>
      </c>
      <c r="J212" s="342" t="e">
        <f>IF('Remuneração e Depreciação Ano1'!K37="","",'Remuneração e Depreciação Ano1'!K37)</f>
        <v>#DIV/0!</v>
      </c>
      <c r="K212" s="333"/>
      <c r="L212" s="216" t="e">
        <f>IF('Remuneração e Depreciação Ano1'!L37="","",'Remuneração e Depreciação Ano1'!L37)</f>
        <v>#DIV/0!</v>
      </c>
      <c r="M212" s="145"/>
    </row>
    <row r="213" spans="1:13" ht="12.75" customHeight="1" x14ac:dyDescent="0.25">
      <c r="A213" s="144"/>
      <c r="B213" s="211" t="str">
        <f>IF('Remuneração e Depreciação Ano1'!A38="","",CONCATENATE('Remuneração e Depreciação Ano1'!A38," - ",'Remuneração e Depreciação Ano1'!C38))</f>
        <v/>
      </c>
      <c r="C213" s="212" t="str">
        <f>IF('Remuneração e Depreciação Ano1'!D38="","",'Remuneração e Depreciação Ano1'!D38)</f>
        <v/>
      </c>
      <c r="D213" s="213" t="str">
        <f>IF('Remuneração e Depreciação Ano1'!E38="","",'Remuneração e Depreciação Ano1'!E38)</f>
        <v/>
      </c>
      <c r="E213" s="214" t="e">
        <f>IF('Remuneração e Depreciação Ano1'!F38="","",'Remuneração e Depreciação Ano1'!F38)</f>
        <v>#DIV/0!</v>
      </c>
      <c r="F213" s="158" t="e">
        <f>IF('Remuneração e Depreciação Ano1'!G38="","",'Remuneração e Depreciação Ano1'!G38)</f>
        <v>#DIV/0!</v>
      </c>
      <c r="G213" s="215" t="e">
        <f>IF('Remuneração e Depreciação Ano1'!H38="","",'Remuneração e Depreciação Ano1'!H38)</f>
        <v>#DIV/0!</v>
      </c>
      <c r="H213" s="214" t="e">
        <f>IF('Remuneração e Depreciação Ano1'!I38="","",'Remuneração e Depreciação Ano1'!I38)</f>
        <v>#DIV/0!</v>
      </c>
      <c r="I213" s="158" t="e">
        <f>IF('Remuneração e Depreciação Ano1'!J38="","",'Remuneração e Depreciação Ano1'!J38)</f>
        <v>#DIV/0!</v>
      </c>
      <c r="J213" s="342" t="e">
        <f>IF('Remuneração e Depreciação Ano1'!K38="","",'Remuneração e Depreciação Ano1'!K38)</f>
        <v>#DIV/0!</v>
      </c>
      <c r="K213" s="333"/>
      <c r="L213" s="216" t="e">
        <f>IF('Remuneração e Depreciação Ano1'!L38="","",'Remuneração e Depreciação Ano1'!L38)</f>
        <v>#DIV/0!</v>
      </c>
      <c r="M213" s="145"/>
    </row>
    <row r="214" spans="1:13" ht="12.75" customHeight="1" x14ac:dyDescent="0.25">
      <c r="A214" s="144"/>
      <c r="B214" s="211" t="str">
        <f>IF('Remuneração e Depreciação Ano1'!A39="","",CONCATENATE('Remuneração e Depreciação Ano1'!A39," - ",'Remuneração e Depreciação Ano1'!C39))</f>
        <v/>
      </c>
      <c r="C214" s="212" t="str">
        <f>IF('Remuneração e Depreciação Ano1'!D39="","",'Remuneração e Depreciação Ano1'!D39)</f>
        <v/>
      </c>
      <c r="D214" s="213" t="str">
        <f>IF('Remuneração e Depreciação Ano1'!E39="","",'Remuneração e Depreciação Ano1'!E39)</f>
        <v/>
      </c>
      <c r="E214" s="214" t="e">
        <f>IF('Remuneração e Depreciação Ano1'!F39="","",'Remuneração e Depreciação Ano1'!F39)</f>
        <v>#DIV/0!</v>
      </c>
      <c r="F214" s="158" t="e">
        <f>IF('Remuneração e Depreciação Ano1'!G39="","",'Remuneração e Depreciação Ano1'!G39)</f>
        <v>#DIV/0!</v>
      </c>
      <c r="G214" s="215" t="e">
        <f>IF('Remuneração e Depreciação Ano1'!H39="","",'Remuneração e Depreciação Ano1'!H39)</f>
        <v>#DIV/0!</v>
      </c>
      <c r="H214" s="214" t="e">
        <f>IF('Remuneração e Depreciação Ano1'!I39="","",'Remuneração e Depreciação Ano1'!I39)</f>
        <v>#DIV/0!</v>
      </c>
      <c r="I214" s="158" t="e">
        <f>IF('Remuneração e Depreciação Ano1'!J39="","",'Remuneração e Depreciação Ano1'!J39)</f>
        <v>#DIV/0!</v>
      </c>
      <c r="J214" s="342" t="e">
        <f>IF('Remuneração e Depreciação Ano1'!K39="","",'Remuneração e Depreciação Ano1'!K39)</f>
        <v>#DIV/0!</v>
      </c>
      <c r="K214" s="333"/>
      <c r="L214" s="216" t="e">
        <f>IF('Remuneração e Depreciação Ano1'!L39="","",'Remuneração e Depreciação Ano1'!L39)</f>
        <v>#DIV/0!</v>
      </c>
      <c r="M214" s="145"/>
    </row>
    <row r="215" spans="1:13" ht="12.75" customHeight="1" x14ac:dyDescent="0.25">
      <c r="A215" s="144"/>
      <c r="B215" s="211" t="str">
        <f>IF('Remuneração e Depreciação Ano1'!A40="","",CONCATENATE('Remuneração e Depreciação Ano1'!A40," - ",'Remuneração e Depreciação Ano1'!C40))</f>
        <v/>
      </c>
      <c r="C215" s="212" t="str">
        <f>IF('Remuneração e Depreciação Ano1'!D40="","",'Remuneração e Depreciação Ano1'!D40)</f>
        <v/>
      </c>
      <c r="D215" s="213" t="str">
        <f>IF('Remuneração e Depreciação Ano1'!E40="","",'Remuneração e Depreciação Ano1'!E40)</f>
        <v/>
      </c>
      <c r="E215" s="214" t="e">
        <f>IF('Remuneração e Depreciação Ano1'!F40="","",'Remuneração e Depreciação Ano1'!F40)</f>
        <v>#DIV/0!</v>
      </c>
      <c r="F215" s="158" t="e">
        <f>IF('Remuneração e Depreciação Ano1'!G40="","",'Remuneração e Depreciação Ano1'!G40)</f>
        <v>#DIV/0!</v>
      </c>
      <c r="G215" s="215" t="e">
        <f>IF('Remuneração e Depreciação Ano1'!H40="","",'Remuneração e Depreciação Ano1'!H40)</f>
        <v>#DIV/0!</v>
      </c>
      <c r="H215" s="214" t="e">
        <f>IF('Remuneração e Depreciação Ano1'!I40="","",'Remuneração e Depreciação Ano1'!I40)</f>
        <v>#DIV/0!</v>
      </c>
      <c r="I215" s="158" t="e">
        <f>IF('Remuneração e Depreciação Ano1'!J40="","",'Remuneração e Depreciação Ano1'!J40)</f>
        <v>#DIV/0!</v>
      </c>
      <c r="J215" s="342" t="e">
        <f>IF('Remuneração e Depreciação Ano1'!K40="","",'Remuneração e Depreciação Ano1'!K40)</f>
        <v>#DIV/0!</v>
      </c>
      <c r="K215" s="333"/>
      <c r="L215" s="216" t="e">
        <f>IF('Remuneração e Depreciação Ano1'!L40="","",'Remuneração e Depreciação Ano1'!L40)</f>
        <v>#DIV/0!</v>
      </c>
      <c r="M215" s="145"/>
    </row>
    <row r="216" spans="1:13" ht="12.75" customHeight="1" x14ac:dyDescent="0.25">
      <c r="A216" s="144"/>
      <c r="B216" s="211" t="str">
        <f>IF('Remuneração e Depreciação Ano1'!A41="","",CONCATENATE('Remuneração e Depreciação Ano1'!A41," - ",'Remuneração e Depreciação Ano1'!C41))</f>
        <v/>
      </c>
      <c r="C216" s="212" t="str">
        <f>IF('Remuneração e Depreciação Ano1'!D41="","",'Remuneração e Depreciação Ano1'!D41)</f>
        <v/>
      </c>
      <c r="D216" s="213" t="str">
        <f>IF('Remuneração e Depreciação Ano1'!E41="","",'Remuneração e Depreciação Ano1'!E41)</f>
        <v/>
      </c>
      <c r="E216" s="214" t="e">
        <f>IF('Remuneração e Depreciação Ano1'!F41="","",'Remuneração e Depreciação Ano1'!F41)</f>
        <v>#DIV/0!</v>
      </c>
      <c r="F216" s="158" t="e">
        <f>IF('Remuneração e Depreciação Ano1'!G41="","",'Remuneração e Depreciação Ano1'!G41)</f>
        <v>#DIV/0!</v>
      </c>
      <c r="G216" s="215" t="e">
        <f>IF('Remuneração e Depreciação Ano1'!H41="","",'Remuneração e Depreciação Ano1'!H41)</f>
        <v>#DIV/0!</v>
      </c>
      <c r="H216" s="214" t="e">
        <f>IF('Remuneração e Depreciação Ano1'!I41="","",'Remuneração e Depreciação Ano1'!I41)</f>
        <v>#DIV/0!</v>
      </c>
      <c r="I216" s="158" t="e">
        <f>IF('Remuneração e Depreciação Ano1'!J41="","",'Remuneração e Depreciação Ano1'!J41)</f>
        <v>#DIV/0!</v>
      </c>
      <c r="J216" s="342" t="e">
        <f>IF('Remuneração e Depreciação Ano1'!K41="","",'Remuneração e Depreciação Ano1'!K41)</f>
        <v>#DIV/0!</v>
      </c>
      <c r="K216" s="333"/>
      <c r="L216" s="216" t="e">
        <f>IF('Remuneração e Depreciação Ano1'!L41="","",'Remuneração e Depreciação Ano1'!L41)</f>
        <v>#DIV/0!</v>
      </c>
      <c r="M216" s="145"/>
    </row>
    <row r="217" spans="1:13" ht="12.75" customHeight="1" x14ac:dyDescent="0.25">
      <c r="A217" s="144"/>
      <c r="B217" s="211" t="str">
        <f>IF('Remuneração e Depreciação Ano1'!A42="","",CONCATENATE('Remuneração e Depreciação Ano1'!A42," - ",'Remuneração e Depreciação Ano1'!C42))</f>
        <v/>
      </c>
      <c r="C217" s="212" t="str">
        <f>IF('Remuneração e Depreciação Ano1'!D42="","",'Remuneração e Depreciação Ano1'!D42)</f>
        <v/>
      </c>
      <c r="D217" s="213" t="str">
        <f>IF('Remuneração e Depreciação Ano1'!E42="","",'Remuneração e Depreciação Ano1'!E42)</f>
        <v/>
      </c>
      <c r="E217" s="214" t="e">
        <f>IF('Remuneração e Depreciação Ano1'!F42="","",'Remuneração e Depreciação Ano1'!F42)</f>
        <v>#DIV/0!</v>
      </c>
      <c r="F217" s="158" t="e">
        <f>IF('Remuneração e Depreciação Ano1'!G42="","",'Remuneração e Depreciação Ano1'!G42)</f>
        <v>#DIV/0!</v>
      </c>
      <c r="G217" s="215" t="e">
        <f>IF('Remuneração e Depreciação Ano1'!H42="","",'Remuneração e Depreciação Ano1'!H42)</f>
        <v>#DIV/0!</v>
      </c>
      <c r="H217" s="214" t="e">
        <f>IF('Remuneração e Depreciação Ano1'!I42="","",'Remuneração e Depreciação Ano1'!I42)</f>
        <v>#DIV/0!</v>
      </c>
      <c r="I217" s="158" t="e">
        <f>IF('Remuneração e Depreciação Ano1'!J42="","",'Remuneração e Depreciação Ano1'!J42)</f>
        <v>#DIV/0!</v>
      </c>
      <c r="J217" s="342" t="e">
        <f>IF('Remuneração e Depreciação Ano1'!K42="","",'Remuneração e Depreciação Ano1'!K42)</f>
        <v>#DIV/0!</v>
      </c>
      <c r="K217" s="333"/>
      <c r="L217" s="216" t="e">
        <f>IF('Remuneração e Depreciação Ano1'!L42="","",'Remuneração e Depreciação Ano1'!L42)</f>
        <v>#DIV/0!</v>
      </c>
      <c r="M217" s="145"/>
    </row>
    <row r="218" spans="1:13" ht="12.75" customHeight="1" x14ac:dyDescent="0.25">
      <c r="A218" s="144"/>
      <c r="B218" s="211" t="str">
        <f>IF('Remuneração e Depreciação Ano1'!A43="","",CONCATENATE('Remuneração e Depreciação Ano1'!A43," - ",'Remuneração e Depreciação Ano1'!C43))</f>
        <v/>
      </c>
      <c r="C218" s="212" t="str">
        <f>IF('Remuneração e Depreciação Ano1'!D43="","",'Remuneração e Depreciação Ano1'!D43)</f>
        <v/>
      </c>
      <c r="D218" s="213" t="str">
        <f>IF('Remuneração e Depreciação Ano1'!E43="","",'Remuneração e Depreciação Ano1'!E43)</f>
        <v/>
      </c>
      <c r="E218" s="214" t="e">
        <f>IF('Remuneração e Depreciação Ano1'!F43="","",'Remuneração e Depreciação Ano1'!F43)</f>
        <v>#DIV/0!</v>
      </c>
      <c r="F218" s="158" t="e">
        <f>IF('Remuneração e Depreciação Ano1'!G43="","",'Remuneração e Depreciação Ano1'!G43)</f>
        <v>#DIV/0!</v>
      </c>
      <c r="G218" s="215" t="e">
        <f>IF('Remuneração e Depreciação Ano1'!H43="","",'Remuneração e Depreciação Ano1'!H43)</f>
        <v>#DIV/0!</v>
      </c>
      <c r="H218" s="214" t="e">
        <f>IF('Remuneração e Depreciação Ano1'!I43="","",'Remuneração e Depreciação Ano1'!I43)</f>
        <v>#DIV/0!</v>
      </c>
      <c r="I218" s="158" t="e">
        <f>IF('Remuneração e Depreciação Ano1'!J43="","",'Remuneração e Depreciação Ano1'!J43)</f>
        <v>#DIV/0!</v>
      </c>
      <c r="J218" s="342" t="e">
        <f>IF('Remuneração e Depreciação Ano1'!K43="","",'Remuneração e Depreciação Ano1'!K43)</f>
        <v>#DIV/0!</v>
      </c>
      <c r="K218" s="333"/>
      <c r="L218" s="216" t="e">
        <f>IF('Remuneração e Depreciação Ano1'!L43="","",'Remuneração e Depreciação Ano1'!L43)</f>
        <v>#DIV/0!</v>
      </c>
      <c r="M218" s="145"/>
    </row>
    <row r="219" spans="1:13" ht="12.75" customHeight="1" x14ac:dyDescent="0.25">
      <c r="A219" s="144"/>
      <c r="B219" s="211" t="str">
        <f>IF('Remuneração e Depreciação Ano1'!A44="","",CONCATENATE('Remuneração e Depreciação Ano1'!A44," - ",'Remuneração e Depreciação Ano1'!C44))</f>
        <v/>
      </c>
      <c r="C219" s="212" t="str">
        <f>IF('Remuneração e Depreciação Ano1'!D44="","",'Remuneração e Depreciação Ano1'!D44)</f>
        <v/>
      </c>
      <c r="D219" s="213" t="str">
        <f>IF('Remuneração e Depreciação Ano1'!E44="","",'Remuneração e Depreciação Ano1'!E44)</f>
        <v/>
      </c>
      <c r="E219" s="214" t="e">
        <f>IF('Remuneração e Depreciação Ano1'!F44="","",'Remuneração e Depreciação Ano1'!F44)</f>
        <v>#DIV/0!</v>
      </c>
      <c r="F219" s="158" t="str">
        <f>IF('Remuneração e Depreciação Ano1'!G44="","",'Remuneração e Depreciação Ano1'!G44)</f>
        <v/>
      </c>
      <c r="G219" s="215" t="str">
        <f>IF('Remuneração e Depreciação Ano1'!H44="","",'Remuneração e Depreciação Ano1'!H44)</f>
        <v/>
      </c>
      <c r="H219" s="214" t="e">
        <f>IF('Remuneração e Depreciação Ano1'!I44="","",'Remuneração e Depreciação Ano1'!I44)</f>
        <v>#DIV/0!</v>
      </c>
      <c r="I219" s="158" t="str">
        <f>IF('Remuneração e Depreciação Ano1'!J44="","",'Remuneração e Depreciação Ano1'!J44)</f>
        <v/>
      </c>
      <c r="J219" s="342" t="str">
        <f>IF('Remuneração e Depreciação Ano1'!K44="","",'Remuneração e Depreciação Ano1'!K44)</f>
        <v/>
      </c>
      <c r="K219" s="333"/>
      <c r="L219" s="216" t="str">
        <f>IF('Remuneração e Depreciação Ano1'!L44="","",'Remuneração e Depreciação Ano1'!L44)</f>
        <v/>
      </c>
      <c r="M219" s="145"/>
    </row>
    <row r="220" spans="1:13" ht="12.75" customHeight="1" x14ac:dyDescent="0.25">
      <c r="A220" s="144"/>
      <c r="B220" s="211" t="str">
        <f>IF('Remuneração e Depreciação Ano1'!A49="","",CONCATENATE('Remuneração e Depreciação Ano1'!A49," - ",'Remuneração e Depreciação Ano1'!C49))</f>
        <v/>
      </c>
      <c r="C220" s="212" t="str">
        <f>IF('Remuneração e Depreciação Ano1'!D49="","",'Remuneração e Depreciação Ano1'!D49)</f>
        <v/>
      </c>
      <c r="D220" s="213" t="str">
        <f>IF('Remuneração e Depreciação Ano1'!E49="","",'Remuneração e Depreciação Ano1'!E49)</f>
        <v/>
      </c>
      <c r="E220" s="214" t="str">
        <f>IF('Remuneração e Depreciação Ano1'!F49="","",'Remuneração e Depreciação Ano1'!F49)</f>
        <v/>
      </c>
      <c r="F220" s="158" t="str">
        <f>IF('Remuneração e Depreciação Ano1'!G49="","",'Remuneração e Depreciação Ano1'!G49)</f>
        <v/>
      </c>
      <c r="G220" s="215">
        <f>IF('Remuneração e Depreciação Ano1'!H49="","",'Remuneração e Depreciação Ano1'!H49)</f>
        <v>0</v>
      </c>
      <c r="H220" s="214" t="str">
        <f>IF('Remuneração e Depreciação Ano1'!I49="","",'Remuneração e Depreciação Ano1'!I49)</f>
        <v/>
      </c>
      <c r="I220" s="158" t="str">
        <f>IF('Remuneração e Depreciação Ano1'!J49="","",'Remuneração e Depreciação Ano1'!J49)</f>
        <v/>
      </c>
      <c r="J220" s="342" t="str">
        <f>IF('Remuneração e Depreciação Ano1'!K49="","",'Remuneração e Depreciação Ano1'!K49)</f>
        <v/>
      </c>
      <c r="K220" s="333"/>
      <c r="L220" s="216" t="str">
        <f>IF('Remuneração e Depreciação Ano1'!L49="","",'Remuneração e Depreciação Ano1'!L49)</f>
        <v/>
      </c>
      <c r="M220" s="145"/>
    </row>
    <row r="221" spans="1:13" ht="12.75" customHeight="1" x14ac:dyDescent="0.25">
      <c r="A221" s="144"/>
      <c r="B221" s="211" t="str">
        <f>IF('Remuneração e Depreciação Ano1'!A50="","",CONCATENATE('Remuneração e Depreciação Ano1'!A50," - ",'Remuneração e Depreciação Ano1'!C50))</f>
        <v/>
      </c>
      <c r="C221" s="212" t="str">
        <f>IF('Remuneração e Depreciação Ano1'!D50="","",'Remuneração e Depreciação Ano1'!D50)</f>
        <v/>
      </c>
      <c r="D221" s="213" t="str">
        <f>IF('Remuneração e Depreciação Ano1'!E50="","",'Remuneração e Depreciação Ano1'!E50)</f>
        <v/>
      </c>
      <c r="E221" s="214" t="str">
        <f>IF('Remuneração e Depreciação Ano1'!F50="","",'Remuneração e Depreciação Ano1'!F50)</f>
        <v/>
      </c>
      <c r="F221" s="158" t="str">
        <f>IF('Remuneração e Depreciação Ano1'!G50="","",'Remuneração e Depreciação Ano1'!G50)</f>
        <v/>
      </c>
      <c r="G221" s="215">
        <f>IF('Remuneração e Depreciação Ano1'!H50="","",'Remuneração e Depreciação Ano1'!H50)</f>
        <v>0</v>
      </c>
      <c r="H221" s="214" t="str">
        <f>IF('Remuneração e Depreciação Ano1'!I50="","",'Remuneração e Depreciação Ano1'!I50)</f>
        <v/>
      </c>
      <c r="I221" s="158" t="str">
        <f>IF('Remuneração e Depreciação Ano1'!J50="","",'Remuneração e Depreciação Ano1'!J50)</f>
        <v/>
      </c>
      <c r="J221" s="342" t="str">
        <f>IF('Remuneração e Depreciação Ano1'!K50="","",'Remuneração e Depreciação Ano1'!K50)</f>
        <v/>
      </c>
      <c r="K221" s="333"/>
      <c r="L221" s="216" t="str">
        <f>IF('Remuneração e Depreciação Ano1'!L50="","",'Remuneração e Depreciação Ano1'!L50)</f>
        <v/>
      </c>
      <c r="M221" s="145"/>
    </row>
    <row r="222" spans="1:13" ht="12.75" customHeight="1" x14ac:dyDescent="0.25">
      <c r="A222" s="144"/>
      <c r="B222" s="211" t="str">
        <f>IF('Remuneração e Depreciação Ano1'!A51="","",CONCATENATE('Remuneração e Depreciação Ano1'!A51," - ",'Remuneração e Depreciação Ano1'!C51))</f>
        <v/>
      </c>
      <c r="C222" s="212" t="str">
        <f>IF('Remuneração e Depreciação Ano1'!D51="","",'Remuneração e Depreciação Ano1'!D51)</f>
        <v/>
      </c>
      <c r="D222" s="213" t="str">
        <f>IF('Remuneração e Depreciação Ano1'!E51="","",'Remuneração e Depreciação Ano1'!E51)</f>
        <v/>
      </c>
      <c r="E222" s="214" t="str">
        <f>IF('Remuneração e Depreciação Ano1'!F51="","",'Remuneração e Depreciação Ano1'!F51)</f>
        <v/>
      </c>
      <c r="F222" s="158" t="str">
        <f>IF('Remuneração e Depreciação Ano1'!G51="","",'Remuneração e Depreciação Ano1'!G51)</f>
        <v/>
      </c>
      <c r="G222" s="215">
        <f>IF('Remuneração e Depreciação Ano1'!H51="","",'Remuneração e Depreciação Ano1'!H51)</f>
        <v>0</v>
      </c>
      <c r="H222" s="214" t="str">
        <f>IF('Remuneração e Depreciação Ano1'!I51="","",'Remuneração e Depreciação Ano1'!I51)</f>
        <v/>
      </c>
      <c r="I222" s="158" t="str">
        <f>IF('Remuneração e Depreciação Ano1'!J51="","",'Remuneração e Depreciação Ano1'!J51)</f>
        <v/>
      </c>
      <c r="J222" s="342" t="str">
        <f>IF('Remuneração e Depreciação Ano1'!K51="","",'Remuneração e Depreciação Ano1'!K51)</f>
        <v/>
      </c>
      <c r="K222" s="333"/>
      <c r="L222" s="216" t="str">
        <f>IF('Remuneração e Depreciação Ano1'!L51="","",'Remuneração e Depreciação Ano1'!L51)</f>
        <v/>
      </c>
      <c r="M222" s="145"/>
    </row>
    <row r="223" spans="1:13" ht="12.75" customHeight="1" x14ac:dyDescent="0.25">
      <c r="A223" s="144"/>
      <c r="B223" s="230" t="str">
        <f>IF('Remuneração e Depreciação Ano1'!A52="","",CONCATENATE('Remuneração e Depreciação Ano1'!A52," - ",'Remuneração e Depreciação Ano1'!C52))</f>
        <v/>
      </c>
      <c r="C223" s="231" t="str">
        <f>IF('Remuneração e Depreciação Ano1'!D52="","",'Remuneração e Depreciação Ano1'!D52)</f>
        <v/>
      </c>
      <c r="D223" s="232" t="str">
        <f>IF('Remuneração e Depreciação Ano1'!E52="","",'Remuneração e Depreciação Ano1'!E52)</f>
        <v/>
      </c>
      <c r="E223" s="233" t="str">
        <f>IF('Remuneração e Depreciação Ano1'!F52="","",'Remuneração e Depreciação Ano1'!F52)</f>
        <v/>
      </c>
      <c r="F223" s="234" t="str">
        <f>IF('Remuneração e Depreciação Ano1'!G52="","",'Remuneração e Depreciação Ano1'!G52)</f>
        <v/>
      </c>
      <c r="G223" s="235">
        <f>IF('Remuneração e Depreciação Ano1'!H52="","",'Remuneração e Depreciação Ano1'!H52)</f>
        <v>0</v>
      </c>
      <c r="H223" s="233" t="str">
        <f>IF('Remuneração e Depreciação Ano1'!I52="","",'Remuneração e Depreciação Ano1'!I52)</f>
        <v/>
      </c>
      <c r="I223" s="234" t="str">
        <f>IF('Remuneração e Depreciação Ano1'!J52="","",'Remuneração e Depreciação Ano1'!J52)</f>
        <v/>
      </c>
      <c r="J223" s="343" t="str">
        <f>IF('Remuneração e Depreciação Ano1'!K52="","",'Remuneração e Depreciação Ano1'!K52)</f>
        <v/>
      </c>
      <c r="K223" s="341"/>
      <c r="L223" s="236" t="str">
        <f>IF('Remuneração e Depreciação Ano1'!L52="","",'Remuneração e Depreciação Ano1'!L52)</f>
        <v/>
      </c>
      <c r="M223" s="145"/>
    </row>
    <row r="224" spans="1:13" ht="12.75" customHeight="1" x14ac:dyDescent="0.25">
      <c r="A224" s="144"/>
      <c r="B224" s="217" t="s">
        <v>27</v>
      </c>
      <c r="C224" s="218">
        <f>SUM(C211:C221)</f>
        <v>0</v>
      </c>
      <c r="D224" s="219">
        <f t="shared" ref="D224:G224" si="1">SUM(D211:D223)</f>
        <v>0</v>
      </c>
      <c r="E224" s="220" t="e">
        <f t="shared" si="1"/>
        <v>#DIV/0!</v>
      </c>
      <c r="F224" s="221" t="e">
        <f t="shared" si="1"/>
        <v>#DIV/0!</v>
      </c>
      <c r="G224" s="222" t="e">
        <f t="shared" si="1"/>
        <v>#DIV/0!</v>
      </c>
      <c r="H224" s="223"/>
      <c r="I224" s="224"/>
      <c r="J224" s="225"/>
      <c r="K224" s="226"/>
      <c r="L224" s="227" t="e">
        <f>SUM(L211:L223)</f>
        <v>#DIV/0!</v>
      </c>
      <c r="M224" s="145"/>
    </row>
    <row r="225" spans="1:13" ht="12.75" customHeight="1" x14ac:dyDescent="0.25">
      <c r="A225" s="144"/>
      <c r="B225" s="10"/>
      <c r="C225" s="200"/>
      <c r="D225" s="228"/>
      <c r="E225" s="158"/>
      <c r="F225" s="158"/>
      <c r="G225" s="237"/>
      <c r="I225" s="30"/>
      <c r="J225" s="201"/>
      <c r="K225" s="201"/>
      <c r="L225" s="237"/>
      <c r="M225" s="145"/>
    </row>
    <row r="226" spans="1:13" ht="12.75" customHeight="1" x14ac:dyDescent="0.25">
      <c r="A226" s="144"/>
      <c r="B226" s="146" t="s">
        <v>271</v>
      </c>
      <c r="D226" s="228"/>
      <c r="E226" s="158"/>
      <c r="F226" s="158"/>
      <c r="G226" s="7"/>
      <c r="I226" s="30"/>
      <c r="J226" s="201"/>
      <c r="K226" s="201"/>
      <c r="L226" s="7"/>
      <c r="M226" s="145"/>
    </row>
    <row r="227" spans="1:13" ht="12.75" customHeight="1" x14ac:dyDescent="0.25">
      <c r="A227" s="144"/>
      <c r="B227" s="146" t="s">
        <v>258</v>
      </c>
      <c r="D227" s="228"/>
      <c r="E227" s="158"/>
      <c r="F227" s="158"/>
      <c r="G227" s="237"/>
      <c r="I227" s="30"/>
      <c r="J227" s="201"/>
      <c r="K227" s="201"/>
      <c r="L227" s="237"/>
      <c r="M227" s="145"/>
    </row>
    <row r="228" spans="1:13" ht="12.75" customHeight="1" x14ac:dyDescent="0.25">
      <c r="A228" s="144"/>
      <c r="B228" s="146" t="s">
        <v>259</v>
      </c>
      <c r="D228" s="228"/>
      <c r="E228" s="158"/>
      <c r="F228" s="158"/>
      <c r="G228" s="237"/>
      <c r="I228" s="30"/>
      <c r="J228" s="201"/>
      <c r="K228" s="201"/>
      <c r="L228" s="237"/>
      <c r="M228" s="145"/>
    </row>
    <row r="229" spans="1:13" ht="12.75" customHeight="1" x14ac:dyDescent="0.25">
      <c r="A229" s="144"/>
      <c r="B229" s="146" t="s">
        <v>260</v>
      </c>
      <c r="D229" s="228"/>
      <c r="E229" s="158"/>
      <c r="F229" s="158"/>
      <c r="G229" s="237"/>
      <c r="I229" s="30"/>
      <c r="J229" s="201"/>
      <c r="K229" s="201"/>
      <c r="L229" s="237"/>
      <c r="M229" s="145"/>
    </row>
    <row r="230" spans="1:13" ht="12.75" customHeight="1" x14ac:dyDescent="0.25">
      <c r="A230" s="144"/>
      <c r="B230" s="3" t="s">
        <v>261</v>
      </c>
      <c r="C230" s="200"/>
      <c r="D230" s="228"/>
      <c r="E230" s="158"/>
      <c r="F230" s="158"/>
      <c r="G230" s="237"/>
      <c r="I230" s="30"/>
      <c r="J230" s="201"/>
      <c r="K230" s="201"/>
      <c r="L230" s="237"/>
      <c r="M230" s="145"/>
    </row>
    <row r="231" spans="1:13" ht="12.75" customHeight="1" x14ac:dyDescent="0.25">
      <c r="A231" s="144"/>
      <c r="B231" s="146" t="s">
        <v>262</v>
      </c>
      <c r="C231" s="200"/>
      <c r="D231" s="228"/>
      <c r="E231" s="158"/>
      <c r="F231" s="158"/>
      <c r="G231" s="237"/>
      <c r="I231" s="30"/>
      <c r="J231" s="201"/>
      <c r="K231" s="201"/>
      <c r="L231" s="237"/>
      <c r="M231" s="145"/>
    </row>
    <row r="232" spans="1:13" ht="12.75" customHeight="1" x14ac:dyDescent="0.25">
      <c r="A232" s="144"/>
      <c r="B232" s="3" t="s">
        <v>263</v>
      </c>
      <c r="C232" s="200"/>
      <c r="D232" s="228"/>
      <c r="E232" s="158"/>
      <c r="F232" s="158"/>
      <c r="G232" s="237"/>
      <c r="I232" s="30"/>
      <c r="J232" s="201"/>
      <c r="K232" s="201"/>
      <c r="L232" s="237"/>
      <c r="M232" s="145"/>
    </row>
    <row r="233" spans="1:13" ht="12.75" customHeight="1" x14ac:dyDescent="0.25">
      <c r="A233" s="144"/>
      <c r="B233" s="3" t="s">
        <v>264</v>
      </c>
      <c r="C233" s="200"/>
      <c r="D233" s="228"/>
      <c r="E233" s="158"/>
      <c r="F233" s="158"/>
      <c r="G233" s="237"/>
      <c r="I233" s="30"/>
      <c r="J233" s="201"/>
      <c r="K233" s="201"/>
      <c r="L233" s="237"/>
      <c r="M233" s="145"/>
    </row>
    <row r="234" spans="1:13" ht="12.75" customHeight="1" x14ac:dyDescent="0.25">
      <c r="A234" s="144"/>
      <c r="B234" s="146" t="s">
        <v>265</v>
      </c>
      <c r="D234" s="228"/>
      <c r="E234" s="158"/>
      <c r="F234" s="158"/>
      <c r="G234" s="237"/>
      <c r="I234" s="30"/>
      <c r="J234" s="201"/>
      <c r="K234" s="201"/>
      <c r="L234" s="237"/>
      <c r="M234" s="145"/>
    </row>
    <row r="235" spans="1:13" ht="12.75" customHeight="1" x14ac:dyDescent="0.25">
      <c r="A235" s="144"/>
      <c r="B235" s="146" t="s">
        <v>266</v>
      </c>
      <c r="D235" s="228"/>
      <c r="E235" s="158"/>
      <c r="F235" s="158"/>
      <c r="G235" s="237"/>
      <c r="I235" s="30"/>
      <c r="J235" s="201"/>
      <c r="K235" s="201"/>
      <c r="L235" s="237"/>
      <c r="M235" s="145"/>
    </row>
    <row r="236" spans="1:13" ht="12.75" customHeight="1" x14ac:dyDescent="0.25">
      <c r="A236" s="144"/>
      <c r="B236" s="238"/>
      <c r="D236" s="200"/>
      <c r="E236" s="166"/>
      <c r="F236" s="10"/>
      <c r="G236" s="7"/>
      <c r="I236" s="30"/>
      <c r="J236" s="201"/>
      <c r="K236" s="201"/>
      <c r="L236" s="7"/>
      <c r="M236" s="145"/>
    </row>
    <row r="237" spans="1:13" ht="12.75" customHeight="1" x14ac:dyDescent="0.25">
      <c r="A237" s="144"/>
      <c r="B237" s="11" t="s">
        <v>272</v>
      </c>
      <c r="C237" s="11"/>
      <c r="D237" s="200"/>
      <c r="E237" s="166"/>
      <c r="F237" s="10"/>
      <c r="G237" s="7"/>
      <c r="J237" s="201"/>
      <c r="K237" s="201" t="s">
        <v>273</v>
      </c>
      <c r="L237" s="163" t="e">
        <f>G224+L224</f>
        <v>#DIV/0!</v>
      </c>
      <c r="M237" s="145"/>
    </row>
    <row r="238" spans="1:13" ht="12.75" customHeight="1" x14ac:dyDescent="0.25">
      <c r="A238" s="144"/>
      <c r="C238" s="200"/>
      <c r="D238" s="200"/>
      <c r="E238" s="166"/>
      <c r="F238" s="10"/>
      <c r="G238" s="7"/>
      <c r="I238" s="30"/>
      <c r="J238" s="201"/>
      <c r="K238" s="201"/>
      <c r="L238" s="7"/>
      <c r="M238" s="145"/>
    </row>
    <row r="239" spans="1:13" ht="12.75" customHeight="1" x14ac:dyDescent="0.25">
      <c r="A239" s="144"/>
      <c r="C239" s="3" t="s">
        <v>274</v>
      </c>
      <c r="M239" s="145"/>
    </row>
    <row r="240" spans="1:13" ht="12.75" customHeight="1" x14ac:dyDescent="0.25">
      <c r="A240" s="144"/>
      <c r="C240" s="200"/>
      <c r="D240" s="200"/>
      <c r="E240" s="166"/>
      <c r="F240" s="10"/>
      <c r="G240" s="7"/>
      <c r="I240" s="166"/>
      <c r="J240" s="201"/>
      <c r="K240" s="201"/>
      <c r="L240" s="7"/>
      <c r="M240" s="145"/>
    </row>
    <row r="241" spans="1:26" ht="12.75" customHeight="1" x14ac:dyDescent="0.25">
      <c r="A241" s="144"/>
      <c r="C241" s="202" t="s">
        <v>251</v>
      </c>
      <c r="D241" s="202"/>
      <c r="E241" s="371">
        <f>'Remuneração e Depreciação Ano1'!H57</f>
        <v>0</v>
      </c>
      <c r="F241" s="338"/>
      <c r="G241" s="7"/>
      <c r="J241" s="203" t="s">
        <v>252</v>
      </c>
      <c r="K241" s="203"/>
      <c r="L241" s="239">
        <f>'Remuneração e Depreciação Ano1'!H58</f>
        <v>0</v>
      </c>
      <c r="M241" s="145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75" customHeight="1" x14ac:dyDescent="0.25">
      <c r="A242" s="144"/>
      <c r="C242" s="200"/>
      <c r="D242" s="200"/>
      <c r="E242" s="166"/>
      <c r="F242" s="10"/>
      <c r="G242" s="7"/>
      <c r="I242" s="30"/>
      <c r="J242" s="201"/>
      <c r="K242" s="201"/>
      <c r="L242" s="7"/>
      <c r="M242" s="145"/>
    </row>
    <row r="243" spans="1:26" ht="12.75" customHeight="1" x14ac:dyDescent="0.25">
      <c r="A243" s="144"/>
      <c r="B243" s="334" t="s">
        <v>30</v>
      </c>
      <c r="C243" s="346" t="s">
        <v>253</v>
      </c>
      <c r="D243" s="346" t="s">
        <v>128</v>
      </c>
      <c r="E243" s="347" t="s">
        <v>129</v>
      </c>
      <c r="F243" s="329"/>
      <c r="G243" s="330"/>
      <c r="H243" s="326" t="s">
        <v>130</v>
      </c>
      <c r="I243" s="327"/>
      <c r="J243" s="327"/>
      <c r="K243" s="327"/>
      <c r="L243" s="334" t="s">
        <v>254</v>
      </c>
      <c r="M243" s="145"/>
    </row>
    <row r="244" spans="1:26" ht="12.75" customHeight="1" x14ac:dyDescent="0.25">
      <c r="A244" s="144"/>
      <c r="B244" s="335"/>
      <c r="C244" s="335"/>
      <c r="D244" s="335"/>
      <c r="E244" s="204" t="s">
        <v>131</v>
      </c>
      <c r="F244" s="204" t="s">
        <v>132</v>
      </c>
      <c r="G244" s="205" t="s">
        <v>133</v>
      </c>
      <c r="H244" s="204" t="s">
        <v>255</v>
      </c>
      <c r="I244" s="204" t="s">
        <v>256</v>
      </c>
      <c r="J244" s="348" t="s">
        <v>133</v>
      </c>
      <c r="K244" s="330"/>
      <c r="L244" s="335"/>
      <c r="M244" s="145"/>
    </row>
    <row r="245" spans="1:26" ht="12.75" customHeight="1" x14ac:dyDescent="0.25">
      <c r="A245" s="206"/>
      <c r="B245" s="207"/>
      <c r="C245" s="208">
        <v>1</v>
      </c>
      <c r="D245" s="208">
        <v>3</v>
      </c>
      <c r="E245" s="209">
        <v>4</v>
      </c>
      <c r="F245" s="209">
        <v>5</v>
      </c>
      <c r="G245" s="209">
        <v>6</v>
      </c>
      <c r="H245" s="209">
        <v>7</v>
      </c>
      <c r="I245" s="209">
        <v>8</v>
      </c>
      <c r="J245" s="355">
        <v>9</v>
      </c>
      <c r="K245" s="341"/>
      <c r="L245" s="207">
        <v>10</v>
      </c>
      <c r="M245" s="210"/>
    </row>
    <row r="246" spans="1:26" ht="12.75" customHeight="1" x14ac:dyDescent="0.25">
      <c r="A246" s="144"/>
      <c r="B246" s="211" t="str">
        <f>IF('Remuneração e Depreciação Ano1'!A64="","",CONCATENATE('Remuneração e Depreciação Ano1'!A64," - ",'Remuneração e Depreciação Ano1'!C64))</f>
        <v>0 - 1</v>
      </c>
      <c r="C246" s="212">
        <f>IF('Remuneração e Depreciação Ano1'!D64="","",'Remuneração e Depreciação Ano1'!D64)</f>
        <v>0</v>
      </c>
      <c r="D246" s="213">
        <f>IF('Remuneração e Depreciação Ano1'!E64="","",'Remuneração e Depreciação Ano1'!E64)</f>
        <v>0</v>
      </c>
      <c r="E246" s="214" t="e">
        <f>IF('Remuneração e Depreciação Ano1'!F64="","",'Remuneração e Depreciação Ano1'!F64)</f>
        <v>#DIV/0!</v>
      </c>
      <c r="F246" s="158" t="e">
        <f>IF('Remuneração e Depreciação Ano1'!G64="","",'Remuneração e Depreciação Ano1'!G64)</f>
        <v>#DIV/0!</v>
      </c>
      <c r="G246" s="215" t="e">
        <f>IF('Remuneração e Depreciação Ano1'!H64="","",'Remuneração e Depreciação Ano1'!H64)</f>
        <v>#DIV/0!</v>
      </c>
      <c r="H246" s="214">
        <f>IF('Remuneração e Depreciação Ano1'!I64="","",'Remuneração e Depreciação Ano1'!I64)</f>
        <v>1</v>
      </c>
      <c r="I246" s="158">
        <f>IF('Remuneração e Depreciação Ano1'!J64="","",'Remuneração e Depreciação Ano1'!J64)</f>
        <v>0</v>
      </c>
      <c r="J246" s="356">
        <f>IF('Remuneração e Depreciação Ano1'!K64="","",'Remuneração e Depreciação Ano1'!K64)</f>
        <v>0</v>
      </c>
      <c r="K246" s="330"/>
      <c r="L246" s="229">
        <f>IF('Remuneração e Depreciação Ano1'!L64="","",'Remuneração e Depreciação Ano1'!L64)</f>
        <v>0</v>
      </c>
      <c r="M246" s="145"/>
    </row>
    <row r="247" spans="1:26" ht="12.75" customHeight="1" x14ac:dyDescent="0.25">
      <c r="A247" s="144"/>
      <c r="B247" s="211" t="str">
        <f>IF('Remuneração e Depreciação Ano1'!A65="","",CONCATENATE('Remuneração e Depreciação Ano1'!A65," - ",'Remuneração e Depreciação Ano1'!C65))</f>
        <v/>
      </c>
      <c r="C247" s="212" t="str">
        <f>IF('Remuneração e Depreciação Ano1'!D65="","",'Remuneração e Depreciação Ano1'!D65)</f>
        <v/>
      </c>
      <c r="D247" s="213" t="str">
        <f>IF('Remuneração e Depreciação Ano1'!E65="","",'Remuneração e Depreciação Ano1'!E65)</f>
        <v/>
      </c>
      <c r="E247" s="214" t="e">
        <f>IF('Remuneração e Depreciação Ano1'!F65="","",'Remuneração e Depreciação Ano1'!F65)</f>
        <v>#DIV/0!</v>
      </c>
      <c r="F247" s="158" t="e">
        <f>IF('Remuneração e Depreciação Ano1'!G65="","",'Remuneração e Depreciação Ano1'!G65)</f>
        <v>#DIV/0!</v>
      </c>
      <c r="G247" s="215" t="e">
        <f>IF('Remuneração e Depreciação Ano1'!H65="","",'Remuneração e Depreciação Ano1'!H65)</f>
        <v>#DIV/0!</v>
      </c>
      <c r="H247" s="214" t="e">
        <f>IF('Remuneração e Depreciação Ano1'!I65="","",'Remuneração e Depreciação Ano1'!I65)</f>
        <v>#DIV/0!</v>
      </c>
      <c r="I247" s="158" t="e">
        <f>IF('Remuneração e Depreciação Ano1'!J65="","",'Remuneração e Depreciação Ano1'!J65)</f>
        <v>#DIV/0!</v>
      </c>
      <c r="J247" s="342" t="e">
        <f>IF('Remuneração e Depreciação Ano1'!K65="","",'Remuneração e Depreciação Ano1'!K65)</f>
        <v>#DIV/0!</v>
      </c>
      <c r="K247" s="333"/>
      <c r="L247" s="216" t="e">
        <f>IF('Remuneração e Depreciação Ano1'!L65="","",'Remuneração e Depreciação Ano1'!L65)</f>
        <v>#DIV/0!</v>
      </c>
      <c r="M247" s="145"/>
    </row>
    <row r="248" spans="1:26" ht="12.75" customHeight="1" x14ac:dyDescent="0.25">
      <c r="A248" s="144"/>
      <c r="B248" s="211" t="str">
        <f>IF('Remuneração e Depreciação Ano1'!A66="","",CONCATENATE('Remuneração e Depreciação Ano1'!A66," - ",'Remuneração e Depreciação Ano1'!C66))</f>
        <v/>
      </c>
      <c r="C248" s="212" t="str">
        <f>IF('Remuneração e Depreciação Ano1'!D66="","",'Remuneração e Depreciação Ano1'!D66)</f>
        <v/>
      </c>
      <c r="D248" s="213" t="str">
        <f>IF('Remuneração e Depreciação Ano1'!E66="","",'Remuneração e Depreciação Ano1'!E66)</f>
        <v/>
      </c>
      <c r="E248" s="214" t="e">
        <f>IF('Remuneração e Depreciação Ano1'!F66="","",'Remuneração e Depreciação Ano1'!F66)</f>
        <v>#DIV/0!</v>
      </c>
      <c r="F248" s="158" t="e">
        <f>IF('Remuneração e Depreciação Ano1'!G66="","",'Remuneração e Depreciação Ano1'!G66)</f>
        <v>#DIV/0!</v>
      </c>
      <c r="G248" s="215" t="e">
        <f>IF('Remuneração e Depreciação Ano1'!H66="","",'Remuneração e Depreciação Ano1'!H66)</f>
        <v>#DIV/0!</v>
      </c>
      <c r="H248" s="214" t="e">
        <f>IF('Remuneração e Depreciação Ano1'!I66="","",'Remuneração e Depreciação Ano1'!I66)</f>
        <v>#DIV/0!</v>
      </c>
      <c r="I248" s="158" t="e">
        <f>IF('Remuneração e Depreciação Ano1'!J66="","",'Remuneração e Depreciação Ano1'!J66)</f>
        <v>#DIV/0!</v>
      </c>
      <c r="J248" s="342" t="e">
        <f>IF('Remuneração e Depreciação Ano1'!K66="","",'Remuneração e Depreciação Ano1'!K66)</f>
        <v>#DIV/0!</v>
      </c>
      <c r="K248" s="333"/>
      <c r="L248" s="216" t="e">
        <f>IF('Remuneração e Depreciação Ano1'!L66="","",'Remuneração e Depreciação Ano1'!L66)</f>
        <v>#DIV/0!</v>
      </c>
      <c r="M248" s="145"/>
    </row>
    <row r="249" spans="1:26" ht="12.75" customHeight="1" x14ac:dyDescent="0.25">
      <c r="A249" s="144"/>
      <c r="B249" s="211" t="str">
        <f>IF('Remuneração e Depreciação Ano1'!A67="","",CONCATENATE('Remuneração e Depreciação Ano1'!A67," - ",'Remuneração e Depreciação Ano1'!C67))</f>
        <v/>
      </c>
      <c r="C249" s="212" t="str">
        <f>IF('Remuneração e Depreciação Ano1'!D67="","",'Remuneração e Depreciação Ano1'!D67)</f>
        <v/>
      </c>
      <c r="D249" s="213" t="str">
        <f>IF('Remuneração e Depreciação Ano1'!E67="","",'Remuneração e Depreciação Ano1'!E67)</f>
        <v/>
      </c>
      <c r="E249" s="214" t="e">
        <f>IF('Remuneração e Depreciação Ano1'!F67="","",'Remuneração e Depreciação Ano1'!F67)</f>
        <v>#DIV/0!</v>
      </c>
      <c r="F249" s="158" t="e">
        <f>IF('Remuneração e Depreciação Ano1'!G67="","",'Remuneração e Depreciação Ano1'!G67)</f>
        <v>#DIV/0!</v>
      </c>
      <c r="G249" s="215" t="e">
        <f>IF('Remuneração e Depreciação Ano1'!H67="","",'Remuneração e Depreciação Ano1'!H67)</f>
        <v>#DIV/0!</v>
      </c>
      <c r="H249" s="214" t="e">
        <f>IF('Remuneração e Depreciação Ano1'!I67="","",'Remuneração e Depreciação Ano1'!I67)</f>
        <v>#DIV/0!</v>
      </c>
      <c r="I249" s="158" t="e">
        <f>IF('Remuneração e Depreciação Ano1'!J67="","",'Remuneração e Depreciação Ano1'!J67)</f>
        <v>#DIV/0!</v>
      </c>
      <c r="J249" s="342" t="e">
        <f>IF('Remuneração e Depreciação Ano1'!K67="","",'Remuneração e Depreciação Ano1'!K67)</f>
        <v>#DIV/0!</v>
      </c>
      <c r="K249" s="333"/>
      <c r="L249" s="216" t="e">
        <f>IF('Remuneração e Depreciação Ano1'!L67="","",'Remuneração e Depreciação Ano1'!L67)</f>
        <v>#DIV/0!</v>
      </c>
      <c r="M249" s="145"/>
    </row>
    <row r="250" spans="1:26" ht="12.75" customHeight="1" x14ac:dyDescent="0.25">
      <c r="A250" s="144"/>
      <c r="B250" s="211" t="str">
        <f>IF('Remuneração e Depreciação Ano1'!A68="","",CONCATENATE('Remuneração e Depreciação Ano1'!A68," - ",'Remuneração e Depreciação Ano1'!C68))</f>
        <v/>
      </c>
      <c r="C250" s="212" t="str">
        <f>IF('Remuneração e Depreciação Ano1'!D68="","",'Remuneração e Depreciação Ano1'!D68)</f>
        <v/>
      </c>
      <c r="D250" s="213" t="str">
        <f>IF('Remuneração e Depreciação Ano1'!E68="","",'Remuneração e Depreciação Ano1'!E68)</f>
        <v/>
      </c>
      <c r="E250" s="214" t="e">
        <f>IF('Remuneração e Depreciação Ano1'!F68="","",'Remuneração e Depreciação Ano1'!F68)</f>
        <v>#DIV/0!</v>
      </c>
      <c r="F250" s="158" t="e">
        <f>IF('Remuneração e Depreciação Ano1'!G68="","",'Remuneração e Depreciação Ano1'!G68)</f>
        <v>#DIV/0!</v>
      </c>
      <c r="G250" s="215" t="e">
        <f>IF('Remuneração e Depreciação Ano1'!H68="","",'Remuneração e Depreciação Ano1'!H68)</f>
        <v>#DIV/0!</v>
      </c>
      <c r="H250" s="214" t="e">
        <f>IF('Remuneração e Depreciação Ano1'!I68="","",'Remuneração e Depreciação Ano1'!I68)</f>
        <v>#DIV/0!</v>
      </c>
      <c r="I250" s="158" t="e">
        <f>IF('Remuneração e Depreciação Ano1'!J68="","",'Remuneração e Depreciação Ano1'!J68)</f>
        <v>#DIV/0!</v>
      </c>
      <c r="J250" s="342" t="e">
        <f>IF('Remuneração e Depreciação Ano1'!K68="","",'Remuneração e Depreciação Ano1'!K68)</f>
        <v>#DIV/0!</v>
      </c>
      <c r="K250" s="333"/>
      <c r="L250" s="216" t="e">
        <f>IF('Remuneração e Depreciação Ano1'!L68="","",'Remuneração e Depreciação Ano1'!L68)</f>
        <v>#DIV/0!</v>
      </c>
      <c r="M250" s="145"/>
    </row>
    <row r="251" spans="1:26" ht="12.75" customHeight="1" x14ac:dyDescent="0.25">
      <c r="A251" s="144"/>
      <c r="B251" s="211" t="str">
        <f>IF('Remuneração e Depreciação Ano1'!A69="","",CONCATENATE('Remuneração e Depreciação Ano1'!A69," - ",'Remuneração e Depreciação Ano1'!C69))</f>
        <v/>
      </c>
      <c r="C251" s="212" t="str">
        <f>IF('Remuneração e Depreciação Ano1'!D69="","",'Remuneração e Depreciação Ano1'!D69)</f>
        <v/>
      </c>
      <c r="D251" s="213" t="str">
        <f>IF('Remuneração e Depreciação Ano1'!E69="","",'Remuneração e Depreciação Ano1'!E69)</f>
        <v/>
      </c>
      <c r="E251" s="214" t="e">
        <f>IF('Remuneração e Depreciação Ano1'!F69="","",'Remuneração e Depreciação Ano1'!F69)</f>
        <v>#DIV/0!</v>
      </c>
      <c r="F251" s="158" t="e">
        <f>IF('Remuneração e Depreciação Ano1'!G69="","",'Remuneração e Depreciação Ano1'!G69)</f>
        <v>#DIV/0!</v>
      </c>
      <c r="G251" s="215" t="e">
        <f>IF('Remuneração e Depreciação Ano1'!H69="","",'Remuneração e Depreciação Ano1'!H69)</f>
        <v>#DIV/0!</v>
      </c>
      <c r="H251" s="214" t="e">
        <f>IF('Remuneração e Depreciação Ano1'!I69="","",'Remuneração e Depreciação Ano1'!I69)</f>
        <v>#DIV/0!</v>
      </c>
      <c r="I251" s="158" t="e">
        <f>IF('Remuneração e Depreciação Ano1'!J69="","",'Remuneração e Depreciação Ano1'!J69)</f>
        <v>#DIV/0!</v>
      </c>
      <c r="J251" s="342" t="e">
        <f>IF('Remuneração e Depreciação Ano1'!K69="","",'Remuneração e Depreciação Ano1'!K69)</f>
        <v>#DIV/0!</v>
      </c>
      <c r="K251" s="333"/>
      <c r="L251" s="216" t="e">
        <f>IF('Remuneração e Depreciação Ano1'!L69="","",'Remuneração e Depreciação Ano1'!L69)</f>
        <v>#DIV/0!</v>
      </c>
      <c r="M251" s="145"/>
    </row>
    <row r="252" spans="1:26" ht="12.75" customHeight="1" x14ac:dyDescent="0.25">
      <c r="A252" s="144"/>
      <c r="B252" s="211" t="str">
        <f>IF('Remuneração e Depreciação Ano1'!A70="","",CONCATENATE('Remuneração e Depreciação Ano1'!A70," - ",'Remuneração e Depreciação Ano1'!C70))</f>
        <v/>
      </c>
      <c r="C252" s="212" t="str">
        <f>IF('Remuneração e Depreciação Ano1'!D70="","",'Remuneração e Depreciação Ano1'!D70)</f>
        <v/>
      </c>
      <c r="D252" s="213" t="str">
        <f>IF('Remuneração e Depreciação Ano1'!E70="","",'Remuneração e Depreciação Ano1'!E70)</f>
        <v/>
      </c>
      <c r="E252" s="214" t="e">
        <f>IF('Remuneração e Depreciação Ano1'!F70="","",'Remuneração e Depreciação Ano1'!F70)</f>
        <v>#DIV/0!</v>
      </c>
      <c r="F252" s="158" t="e">
        <f>IF('Remuneração e Depreciação Ano1'!G70="","",'Remuneração e Depreciação Ano1'!G70)</f>
        <v>#DIV/0!</v>
      </c>
      <c r="G252" s="215" t="e">
        <f>IF('Remuneração e Depreciação Ano1'!H70="","",'Remuneração e Depreciação Ano1'!H70)</f>
        <v>#DIV/0!</v>
      </c>
      <c r="H252" s="214" t="e">
        <f>IF('Remuneração e Depreciação Ano1'!I70="","",'Remuneração e Depreciação Ano1'!I70)</f>
        <v>#DIV/0!</v>
      </c>
      <c r="I252" s="158" t="e">
        <f>IF('Remuneração e Depreciação Ano1'!J70="","",'Remuneração e Depreciação Ano1'!J70)</f>
        <v>#DIV/0!</v>
      </c>
      <c r="J252" s="342" t="e">
        <f>IF('Remuneração e Depreciação Ano1'!K70="","",'Remuneração e Depreciação Ano1'!K70)</f>
        <v>#DIV/0!</v>
      </c>
      <c r="K252" s="333"/>
      <c r="L252" s="216" t="e">
        <f>IF('Remuneração e Depreciação Ano1'!L70="","",'Remuneração e Depreciação Ano1'!L70)</f>
        <v>#DIV/0!</v>
      </c>
      <c r="M252" s="145"/>
    </row>
    <row r="253" spans="1:26" ht="12.75" customHeight="1" x14ac:dyDescent="0.25">
      <c r="A253" s="144"/>
      <c r="B253" s="211" t="str">
        <f>IF('Remuneração e Depreciação Ano1'!A71="","",CONCATENATE('Remuneração e Depreciação Ano1'!A71," - ",'Remuneração e Depreciação Ano1'!C71))</f>
        <v/>
      </c>
      <c r="C253" s="212" t="str">
        <f>IF('Remuneração e Depreciação Ano1'!D71="","",'Remuneração e Depreciação Ano1'!D71)</f>
        <v/>
      </c>
      <c r="D253" s="213" t="str">
        <f>IF('Remuneração e Depreciação Ano1'!E71="","",'Remuneração e Depreciação Ano1'!E71)</f>
        <v/>
      </c>
      <c r="E253" s="214" t="e">
        <f>IF('Remuneração e Depreciação Ano1'!F71="","",'Remuneração e Depreciação Ano1'!F71)</f>
        <v>#DIV/0!</v>
      </c>
      <c r="F253" s="158" t="e">
        <f>IF('Remuneração e Depreciação Ano1'!G71="","",'Remuneração e Depreciação Ano1'!G71)</f>
        <v>#DIV/0!</v>
      </c>
      <c r="G253" s="215" t="e">
        <f>IF('Remuneração e Depreciação Ano1'!H71="","",'Remuneração e Depreciação Ano1'!H71)</f>
        <v>#DIV/0!</v>
      </c>
      <c r="H253" s="214" t="e">
        <f>IF('Remuneração e Depreciação Ano1'!I71="","",'Remuneração e Depreciação Ano1'!I71)</f>
        <v>#DIV/0!</v>
      </c>
      <c r="I253" s="158" t="e">
        <f>IF('Remuneração e Depreciação Ano1'!J71="","",'Remuneração e Depreciação Ano1'!J71)</f>
        <v>#DIV/0!</v>
      </c>
      <c r="J253" s="342" t="e">
        <f>IF('Remuneração e Depreciação Ano1'!K71="","",'Remuneração e Depreciação Ano1'!K71)</f>
        <v>#DIV/0!</v>
      </c>
      <c r="K253" s="333"/>
      <c r="L253" s="216" t="e">
        <f>IF('Remuneração e Depreciação Ano1'!L71="","",'Remuneração e Depreciação Ano1'!L71)</f>
        <v>#DIV/0!</v>
      </c>
      <c r="M253" s="145"/>
    </row>
    <row r="254" spans="1:26" ht="12.75" customHeight="1" x14ac:dyDescent="0.25">
      <c r="A254" s="144"/>
      <c r="B254" s="211" t="str">
        <f>IF('Remuneração e Depreciação Ano1'!A72="","",CONCATENATE('Remuneração e Depreciação Ano1'!A72," - ",'Remuneração e Depreciação Ano1'!C72))</f>
        <v/>
      </c>
      <c r="C254" s="212" t="str">
        <f>IF('Remuneração e Depreciação Ano1'!D72="","",'Remuneração e Depreciação Ano1'!D72)</f>
        <v/>
      </c>
      <c r="D254" s="213" t="str">
        <f>IF('Remuneração e Depreciação Ano1'!E72="","",'Remuneração e Depreciação Ano1'!E72)</f>
        <v/>
      </c>
      <c r="E254" s="214" t="e">
        <f>IF('Remuneração e Depreciação Ano1'!F72="","",'Remuneração e Depreciação Ano1'!F72)</f>
        <v>#DIV/0!</v>
      </c>
      <c r="F254" s="158" t="e">
        <f>IF('Remuneração e Depreciação Ano1'!G72="","",'Remuneração e Depreciação Ano1'!G72)</f>
        <v>#DIV/0!</v>
      </c>
      <c r="G254" s="215" t="e">
        <f>IF('Remuneração e Depreciação Ano1'!H72="","",'Remuneração e Depreciação Ano1'!H72)</f>
        <v>#DIV/0!</v>
      </c>
      <c r="H254" s="214" t="e">
        <f>IF('Remuneração e Depreciação Ano1'!I72="","",'Remuneração e Depreciação Ano1'!I72)</f>
        <v>#DIV/0!</v>
      </c>
      <c r="I254" s="158" t="e">
        <f>IF('Remuneração e Depreciação Ano1'!J72="","",'Remuneração e Depreciação Ano1'!J72)</f>
        <v>#DIV/0!</v>
      </c>
      <c r="J254" s="342" t="e">
        <f>IF('Remuneração e Depreciação Ano1'!K72="","",'Remuneração e Depreciação Ano1'!K72)</f>
        <v>#DIV/0!</v>
      </c>
      <c r="K254" s="333"/>
      <c r="L254" s="216" t="e">
        <f>IF('Remuneração e Depreciação Ano1'!L72="","",'Remuneração e Depreciação Ano1'!L72)</f>
        <v>#DIV/0!</v>
      </c>
      <c r="M254" s="145"/>
    </row>
    <row r="255" spans="1:26" ht="12.75" customHeight="1" x14ac:dyDescent="0.25">
      <c r="A255" s="144"/>
      <c r="B255" s="211" t="str">
        <f>IF('Remuneração e Depreciação Ano1'!A73="","",CONCATENATE('Remuneração e Depreciação Ano1'!A73," - ",'Remuneração e Depreciação Ano1'!C73))</f>
        <v/>
      </c>
      <c r="C255" s="212" t="str">
        <f>IF('Remuneração e Depreciação Ano1'!D73="","",'Remuneração e Depreciação Ano1'!D73)</f>
        <v/>
      </c>
      <c r="D255" s="213" t="str">
        <f>IF('Remuneração e Depreciação Ano1'!E73="","",'Remuneração e Depreciação Ano1'!E73)</f>
        <v/>
      </c>
      <c r="E255" s="214" t="e">
        <f>IF('Remuneração e Depreciação Ano1'!F73="","",'Remuneração e Depreciação Ano1'!F73)</f>
        <v>#DIV/0!</v>
      </c>
      <c r="F255" s="158" t="e">
        <f>IF('Remuneração e Depreciação Ano1'!G73="","",'Remuneração e Depreciação Ano1'!G73)</f>
        <v>#DIV/0!</v>
      </c>
      <c r="G255" s="215" t="e">
        <f>IF('Remuneração e Depreciação Ano1'!H73="","",'Remuneração e Depreciação Ano1'!H73)</f>
        <v>#DIV/0!</v>
      </c>
      <c r="H255" s="214" t="e">
        <f>IF('Remuneração e Depreciação Ano1'!I73="","",'Remuneração e Depreciação Ano1'!I73)</f>
        <v>#DIV/0!</v>
      </c>
      <c r="I255" s="158" t="e">
        <f>IF('Remuneração e Depreciação Ano1'!J73="","",'Remuneração e Depreciação Ano1'!J73)</f>
        <v>#DIV/0!</v>
      </c>
      <c r="J255" s="342" t="e">
        <f>IF('Remuneração e Depreciação Ano1'!K73="","",'Remuneração e Depreciação Ano1'!K73)</f>
        <v>#DIV/0!</v>
      </c>
      <c r="K255" s="333"/>
      <c r="L255" s="216" t="e">
        <f>IF('Remuneração e Depreciação Ano1'!L73="","",'Remuneração e Depreciação Ano1'!L73)</f>
        <v>#DIV/0!</v>
      </c>
      <c r="M255" s="145"/>
    </row>
    <row r="256" spans="1:26" ht="12.75" customHeight="1" x14ac:dyDescent="0.25">
      <c r="A256" s="144"/>
      <c r="B256" s="211" t="str">
        <f>IF('Remuneração e Depreciação Ano1'!A74="","",CONCATENATE('Remuneração e Depreciação Ano1'!A74," - ",'Remuneração e Depreciação Ano1'!C74))</f>
        <v/>
      </c>
      <c r="C256" s="212" t="str">
        <f>IF('Remuneração e Depreciação Ano1'!D74="","",'Remuneração e Depreciação Ano1'!D74)</f>
        <v/>
      </c>
      <c r="D256" s="213" t="str">
        <f>IF('Remuneração e Depreciação Ano1'!E74="","",'Remuneração e Depreciação Ano1'!E74)</f>
        <v/>
      </c>
      <c r="E256" s="214" t="str">
        <f>IF('Remuneração e Depreciação Ano1'!F74="","",'Remuneração e Depreciação Ano1'!F74)</f>
        <v/>
      </c>
      <c r="F256" s="158" t="str">
        <f>IF('Remuneração e Depreciação Ano1'!G74="","",'Remuneração e Depreciação Ano1'!G74)</f>
        <v/>
      </c>
      <c r="G256" s="215">
        <f>IF('Remuneração e Depreciação Ano1'!H74="","",'Remuneração e Depreciação Ano1'!H74)</f>
        <v>0</v>
      </c>
      <c r="H256" s="214" t="str">
        <f>IF('Remuneração e Depreciação Ano1'!I74="","",'Remuneração e Depreciação Ano1'!I74)</f>
        <v/>
      </c>
      <c r="I256" s="158" t="str">
        <f>IF('Remuneração e Depreciação Ano1'!J74="","",'Remuneração e Depreciação Ano1'!J74)</f>
        <v/>
      </c>
      <c r="J256" s="342" t="str">
        <f>IF('Remuneração e Depreciação Ano1'!K74="","",'Remuneração e Depreciação Ano1'!K74)</f>
        <v/>
      </c>
      <c r="K256" s="333"/>
      <c r="L256" s="216" t="str">
        <f>IF('Remuneração e Depreciação Ano1'!L74="","",'Remuneração e Depreciação Ano1'!L74)</f>
        <v/>
      </c>
      <c r="M256" s="145"/>
    </row>
    <row r="257" spans="1:13" ht="12.75" customHeight="1" x14ac:dyDescent="0.25">
      <c r="A257" s="144"/>
      <c r="B257" s="211" t="str">
        <f>IF('Remuneração e Depreciação Ano1'!A75="","",CONCATENATE('Remuneração e Depreciação Ano1'!A75," - ",'Remuneração e Depreciação Ano1'!C75))</f>
        <v/>
      </c>
      <c r="C257" s="212" t="str">
        <f>IF('Remuneração e Depreciação Ano1'!D75="","",'Remuneração e Depreciação Ano1'!D75)</f>
        <v/>
      </c>
      <c r="D257" s="213" t="str">
        <f>IF('Remuneração e Depreciação Ano1'!E75="","",'Remuneração e Depreciação Ano1'!E75)</f>
        <v/>
      </c>
      <c r="E257" s="214" t="str">
        <f>IF('Remuneração e Depreciação Ano1'!F75="","",'Remuneração e Depreciação Ano1'!F75)</f>
        <v/>
      </c>
      <c r="F257" s="158" t="str">
        <f>IF('Remuneração e Depreciação Ano1'!G75="","",'Remuneração e Depreciação Ano1'!G75)</f>
        <v/>
      </c>
      <c r="G257" s="215">
        <f>IF('Remuneração e Depreciação Ano1'!H75="","",'Remuneração e Depreciação Ano1'!H75)</f>
        <v>0</v>
      </c>
      <c r="H257" s="214" t="str">
        <f>IF('Remuneração e Depreciação Ano1'!I75="","",'Remuneração e Depreciação Ano1'!I75)</f>
        <v/>
      </c>
      <c r="I257" s="158" t="str">
        <f>IF('Remuneração e Depreciação Ano1'!J75="","",'Remuneração e Depreciação Ano1'!J75)</f>
        <v/>
      </c>
      <c r="J257" s="342" t="str">
        <f>IF('Remuneração e Depreciação Ano1'!K75="","",'Remuneração e Depreciação Ano1'!K75)</f>
        <v/>
      </c>
      <c r="K257" s="333"/>
      <c r="L257" s="216" t="str">
        <f>IF('Remuneração e Depreciação Ano1'!L75="","",'Remuneração e Depreciação Ano1'!L75)</f>
        <v/>
      </c>
      <c r="M257" s="145"/>
    </row>
    <row r="258" spans="1:13" ht="12.75" customHeight="1" x14ac:dyDescent="0.25">
      <c r="A258" s="144"/>
      <c r="B258" s="211" t="str">
        <f>IF('Remuneração e Depreciação Ano1'!A76="","",CONCATENATE('Remuneração e Depreciação Ano1'!A76," - ",'Remuneração e Depreciação Ano1'!C76))</f>
        <v/>
      </c>
      <c r="C258" s="212" t="str">
        <f>IF('Remuneração e Depreciação Ano1'!D76="","",'Remuneração e Depreciação Ano1'!D76)</f>
        <v/>
      </c>
      <c r="D258" s="213" t="str">
        <f>IF('Remuneração e Depreciação Ano1'!E76="","",'Remuneração e Depreciação Ano1'!E76)</f>
        <v/>
      </c>
      <c r="E258" s="214" t="str">
        <f>IF('Remuneração e Depreciação Ano1'!F76="","",'Remuneração e Depreciação Ano1'!F76)</f>
        <v/>
      </c>
      <c r="F258" s="158" t="str">
        <f>IF('Remuneração e Depreciação Ano1'!G76="","",'Remuneração e Depreciação Ano1'!G76)</f>
        <v/>
      </c>
      <c r="G258" s="215">
        <f>IF('Remuneração e Depreciação Ano1'!H76="","",'Remuneração e Depreciação Ano1'!H76)</f>
        <v>0</v>
      </c>
      <c r="H258" s="214" t="str">
        <f>IF('Remuneração e Depreciação Ano1'!I76="","",'Remuneração e Depreciação Ano1'!I76)</f>
        <v/>
      </c>
      <c r="I258" s="158" t="str">
        <f>IF('Remuneração e Depreciação Ano1'!J76="","",'Remuneração e Depreciação Ano1'!J76)</f>
        <v/>
      </c>
      <c r="J258" s="342" t="str">
        <f>IF('Remuneração e Depreciação Ano1'!K76="","",'Remuneração e Depreciação Ano1'!K76)</f>
        <v/>
      </c>
      <c r="K258" s="333"/>
      <c r="L258" s="216" t="str">
        <f>IF('Remuneração e Depreciação Ano1'!L76="","",'Remuneração e Depreciação Ano1'!L76)</f>
        <v/>
      </c>
      <c r="M258" s="145"/>
    </row>
    <row r="259" spans="1:13" ht="12.75" customHeight="1" x14ac:dyDescent="0.25">
      <c r="A259" s="144"/>
      <c r="B259" s="211" t="str">
        <f>IF('Remuneração e Depreciação Ano1'!A77="","",CONCATENATE('Remuneração e Depreciação Ano1'!A77," - ",'Remuneração e Depreciação Ano1'!C77))</f>
        <v/>
      </c>
      <c r="C259" s="212" t="str">
        <f>IF('Remuneração e Depreciação Ano1'!D77="","",'Remuneração e Depreciação Ano1'!D77)</f>
        <v/>
      </c>
      <c r="D259" s="213" t="str">
        <f>IF('Remuneração e Depreciação Ano1'!E77="","",'Remuneração e Depreciação Ano1'!E77)</f>
        <v/>
      </c>
      <c r="E259" s="214" t="str">
        <f>IF('Remuneração e Depreciação Ano1'!F77="","",'Remuneração e Depreciação Ano1'!F77)</f>
        <v/>
      </c>
      <c r="F259" s="158" t="str">
        <f>IF('Remuneração e Depreciação Ano1'!G77="","",'Remuneração e Depreciação Ano1'!G77)</f>
        <v/>
      </c>
      <c r="G259" s="215">
        <f>IF('Remuneração e Depreciação Ano1'!H77="","",'Remuneração e Depreciação Ano1'!H77)</f>
        <v>0</v>
      </c>
      <c r="H259" s="214" t="str">
        <f>IF('Remuneração e Depreciação Ano1'!I77="","",'Remuneração e Depreciação Ano1'!I77)</f>
        <v/>
      </c>
      <c r="I259" s="158" t="str">
        <f>IF('Remuneração e Depreciação Ano1'!J77="","",'Remuneração e Depreciação Ano1'!J77)</f>
        <v/>
      </c>
      <c r="J259" s="342" t="str">
        <f>IF('Remuneração e Depreciação Ano1'!K77="","",'Remuneração e Depreciação Ano1'!K77)</f>
        <v/>
      </c>
      <c r="K259" s="333"/>
      <c r="L259" s="216" t="str">
        <f>IF('Remuneração e Depreciação Ano1'!L77="","",'Remuneração e Depreciação Ano1'!L77)</f>
        <v/>
      </c>
      <c r="M259" s="145"/>
    </row>
    <row r="260" spans="1:13" ht="12.75" customHeight="1" x14ac:dyDescent="0.25">
      <c r="A260" s="144"/>
      <c r="B260" s="211" t="str">
        <f>IF('Remuneração e Depreciação Ano1'!A78="","",CONCATENATE('Remuneração e Depreciação Ano1'!A78," - ",'Remuneração e Depreciação Ano1'!C78))</f>
        <v/>
      </c>
      <c r="C260" s="212" t="str">
        <f>IF('Remuneração e Depreciação Ano1'!D78="","",'Remuneração e Depreciação Ano1'!D78)</f>
        <v/>
      </c>
      <c r="D260" s="213" t="str">
        <f>IF('Remuneração e Depreciação Ano1'!E78="","",'Remuneração e Depreciação Ano1'!E78)</f>
        <v/>
      </c>
      <c r="E260" s="214" t="str">
        <f>IF('Remuneração e Depreciação Ano1'!F78="","",'Remuneração e Depreciação Ano1'!F78)</f>
        <v/>
      </c>
      <c r="F260" s="158" t="str">
        <f>IF('Remuneração e Depreciação Ano1'!G78="","",'Remuneração e Depreciação Ano1'!G78)</f>
        <v/>
      </c>
      <c r="G260" s="215">
        <f>IF('Remuneração e Depreciação Ano1'!H78="","",'Remuneração e Depreciação Ano1'!H78)</f>
        <v>0</v>
      </c>
      <c r="H260" s="214" t="str">
        <f>IF('Remuneração e Depreciação Ano1'!I78="","",'Remuneração e Depreciação Ano1'!I78)</f>
        <v/>
      </c>
      <c r="I260" s="158" t="str">
        <f>IF('Remuneração e Depreciação Ano1'!J78="","",'Remuneração e Depreciação Ano1'!J78)</f>
        <v/>
      </c>
      <c r="J260" s="342" t="str">
        <f>IF('Remuneração e Depreciação Ano1'!K78="","",'Remuneração e Depreciação Ano1'!K78)</f>
        <v/>
      </c>
      <c r="K260" s="333"/>
      <c r="L260" s="216" t="str">
        <f>IF('Remuneração e Depreciação Ano1'!L78="","",'Remuneração e Depreciação Ano1'!L78)</f>
        <v/>
      </c>
      <c r="M260" s="145"/>
    </row>
    <row r="261" spans="1:13" ht="12.75" customHeight="1" x14ac:dyDescent="0.25">
      <c r="A261" s="144"/>
      <c r="B261" s="211" t="str">
        <f>IF('Remuneração e Depreciação Ano1'!A79="","",CONCATENATE('Remuneração e Depreciação Ano1'!A79," - ",'Remuneração e Depreciação Ano1'!C79))</f>
        <v/>
      </c>
      <c r="C261" s="212" t="str">
        <f>IF('Remuneração e Depreciação Ano1'!D79="","",'Remuneração e Depreciação Ano1'!D79)</f>
        <v/>
      </c>
      <c r="D261" s="213" t="str">
        <f>IF('Remuneração e Depreciação Ano1'!E79="","",'Remuneração e Depreciação Ano1'!E79)</f>
        <v/>
      </c>
      <c r="E261" s="214" t="str">
        <f>IF('Remuneração e Depreciação Ano1'!F79="","",'Remuneração e Depreciação Ano1'!F79)</f>
        <v/>
      </c>
      <c r="F261" s="158" t="str">
        <f>IF('Remuneração e Depreciação Ano1'!G79="","",'Remuneração e Depreciação Ano1'!G79)</f>
        <v/>
      </c>
      <c r="G261" s="215">
        <f>IF('Remuneração e Depreciação Ano1'!H79="","",'Remuneração e Depreciação Ano1'!H79)</f>
        <v>0</v>
      </c>
      <c r="H261" s="214" t="str">
        <f>IF('Remuneração e Depreciação Ano1'!I79="","",'Remuneração e Depreciação Ano1'!I79)</f>
        <v/>
      </c>
      <c r="I261" s="158" t="str">
        <f>IF('Remuneração e Depreciação Ano1'!J79="","",'Remuneração e Depreciação Ano1'!J79)</f>
        <v/>
      </c>
      <c r="J261" s="342" t="str">
        <f>IF('Remuneração e Depreciação Ano1'!K79="","",'Remuneração e Depreciação Ano1'!K79)</f>
        <v/>
      </c>
      <c r="K261" s="333"/>
      <c r="L261" s="216" t="str">
        <f>IF('Remuneração e Depreciação Ano1'!L79="","",'Remuneração e Depreciação Ano1'!L79)</f>
        <v/>
      </c>
      <c r="M261" s="145"/>
    </row>
    <row r="262" spans="1:13" ht="12.75" customHeight="1" x14ac:dyDescent="0.25">
      <c r="A262" s="144"/>
      <c r="B262" s="217" t="s">
        <v>27</v>
      </c>
      <c r="C262" s="218">
        <f t="shared" ref="C262:G262" si="2">SUM(C246:C261)</f>
        <v>0</v>
      </c>
      <c r="D262" s="219">
        <f t="shared" si="2"/>
        <v>0</v>
      </c>
      <c r="E262" s="220" t="e">
        <f t="shared" si="2"/>
        <v>#DIV/0!</v>
      </c>
      <c r="F262" s="221" t="e">
        <f t="shared" si="2"/>
        <v>#DIV/0!</v>
      </c>
      <c r="G262" s="222" t="e">
        <f t="shared" si="2"/>
        <v>#DIV/0!</v>
      </c>
      <c r="H262" s="223"/>
      <c r="I262" s="224"/>
      <c r="J262" s="225"/>
      <c r="K262" s="226"/>
      <c r="L262" s="227" t="e">
        <f>SUM(L246:L261)</f>
        <v>#DIV/0!</v>
      </c>
      <c r="M262" s="145"/>
    </row>
    <row r="263" spans="1:13" ht="12.75" customHeight="1" x14ac:dyDescent="0.25">
      <c r="A263" s="144"/>
      <c r="B263" s="10"/>
      <c r="C263" s="200"/>
      <c r="D263" s="228"/>
      <c r="E263" s="158"/>
      <c r="F263" s="158"/>
      <c r="G263" s="237"/>
      <c r="I263" s="30"/>
      <c r="J263" s="201"/>
      <c r="K263" s="201"/>
      <c r="L263" s="237"/>
      <c r="M263" s="145"/>
    </row>
    <row r="264" spans="1:13" ht="12.75" customHeight="1" x14ac:dyDescent="0.25">
      <c r="A264" s="144"/>
      <c r="B264" s="3" t="s">
        <v>275</v>
      </c>
      <c r="C264" s="200"/>
      <c r="D264" s="228"/>
      <c r="E264" s="158"/>
      <c r="F264" s="158"/>
      <c r="G264" s="237"/>
      <c r="I264" s="30"/>
      <c r="J264" s="201"/>
      <c r="K264" s="201"/>
      <c r="L264" s="237"/>
      <c r="M264" s="145"/>
    </row>
    <row r="265" spans="1:13" ht="12.75" customHeight="1" x14ac:dyDescent="0.25">
      <c r="A265" s="144"/>
      <c r="B265" s="146" t="s">
        <v>258</v>
      </c>
      <c r="C265" s="200"/>
      <c r="D265" s="228"/>
      <c r="E265" s="158"/>
      <c r="F265" s="158"/>
      <c r="G265" s="237"/>
      <c r="I265" s="30"/>
      <c r="J265" s="201"/>
      <c r="K265" s="201"/>
      <c r="L265" s="237"/>
      <c r="M265" s="145"/>
    </row>
    <row r="266" spans="1:13" ht="12.75" customHeight="1" x14ac:dyDescent="0.25">
      <c r="A266" s="144"/>
      <c r="B266" s="146" t="s">
        <v>259</v>
      </c>
      <c r="C266" s="200"/>
      <c r="D266" s="228"/>
      <c r="E266" s="158"/>
      <c r="F266" s="158"/>
      <c r="G266" s="237"/>
      <c r="I266" s="30"/>
      <c r="J266" s="201"/>
      <c r="K266" s="201"/>
      <c r="L266" s="237"/>
      <c r="M266" s="145"/>
    </row>
    <row r="267" spans="1:13" ht="12.75" customHeight="1" x14ac:dyDescent="0.25">
      <c r="A267" s="144"/>
      <c r="B267" s="146" t="s">
        <v>260</v>
      </c>
      <c r="C267" s="200"/>
      <c r="D267" s="228"/>
      <c r="E267" s="158"/>
      <c r="F267" s="158"/>
      <c r="G267" s="237"/>
      <c r="I267" s="30"/>
      <c r="J267" s="201"/>
      <c r="K267" s="201"/>
      <c r="L267" s="237"/>
      <c r="M267" s="145"/>
    </row>
    <row r="268" spans="1:13" ht="12.75" customHeight="1" x14ac:dyDescent="0.25">
      <c r="A268" s="144"/>
      <c r="B268" s="3" t="s">
        <v>261</v>
      </c>
      <c r="C268" s="200"/>
      <c r="D268" s="228"/>
      <c r="E268" s="158"/>
      <c r="F268" s="158"/>
      <c r="G268" s="237"/>
      <c r="I268" s="30"/>
      <c r="J268" s="201"/>
      <c r="K268" s="201"/>
      <c r="L268" s="237"/>
      <c r="M268" s="145"/>
    </row>
    <row r="269" spans="1:13" ht="12.75" customHeight="1" x14ac:dyDescent="0.25">
      <c r="A269" s="144"/>
      <c r="B269" s="146" t="s">
        <v>262</v>
      </c>
      <c r="C269" s="200"/>
      <c r="D269" s="228"/>
      <c r="E269" s="158"/>
      <c r="F269" s="158"/>
      <c r="G269" s="237"/>
      <c r="I269" s="30"/>
      <c r="J269" s="201"/>
      <c r="K269" s="201"/>
      <c r="L269" s="237"/>
      <c r="M269" s="145"/>
    </row>
    <row r="270" spans="1:13" ht="12.75" customHeight="1" x14ac:dyDescent="0.25">
      <c r="A270" s="144"/>
      <c r="B270" s="3" t="s">
        <v>263</v>
      </c>
      <c r="C270" s="200"/>
      <c r="D270" s="228"/>
      <c r="E270" s="158"/>
      <c r="F270" s="158"/>
      <c r="G270" s="237"/>
      <c r="I270" s="30"/>
      <c r="J270" s="201"/>
      <c r="K270" s="201"/>
      <c r="L270" s="237"/>
      <c r="M270" s="145"/>
    </row>
    <row r="271" spans="1:13" ht="12.75" customHeight="1" x14ac:dyDescent="0.25">
      <c r="A271" s="144"/>
      <c r="B271" s="3" t="s">
        <v>264</v>
      </c>
      <c r="C271" s="200"/>
      <c r="D271" s="228"/>
      <c r="E271" s="158"/>
      <c r="F271" s="158"/>
      <c r="G271" s="237"/>
      <c r="I271" s="30"/>
      <c r="J271" s="201"/>
      <c r="K271" s="201"/>
      <c r="L271" s="237"/>
      <c r="M271" s="145"/>
    </row>
    <row r="272" spans="1:13" ht="12.75" customHeight="1" x14ac:dyDescent="0.25">
      <c r="A272" s="144"/>
      <c r="B272" s="146" t="s">
        <v>265</v>
      </c>
      <c r="C272" s="200"/>
      <c r="D272" s="228"/>
      <c r="E272" s="158"/>
      <c r="F272" s="158"/>
      <c r="G272" s="237"/>
      <c r="I272" s="30"/>
      <c r="J272" s="201"/>
      <c r="K272" s="201"/>
      <c r="L272" s="237"/>
      <c r="M272" s="145"/>
    </row>
    <row r="273" spans="1:26" ht="12.75" customHeight="1" x14ac:dyDescent="0.25">
      <c r="A273" s="144"/>
      <c r="B273" s="146" t="s">
        <v>266</v>
      </c>
      <c r="C273" s="200"/>
      <c r="D273" s="228"/>
      <c r="E273" s="158"/>
      <c r="F273" s="158"/>
      <c r="G273" s="237"/>
      <c r="I273" s="30"/>
      <c r="J273" s="201"/>
      <c r="K273" s="201"/>
      <c r="L273" s="237"/>
      <c r="M273" s="145"/>
    </row>
    <row r="274" spans="1:26" ht="12.75" customHeight="1" x14ac:dyDescent="0.25">
      <c r="A274" s="144"/>
      <c r="C274" s="200"/>
      <c r="D274" s="200"/>
      <c r="E274" s="166"/>
      <c r="F274" s="10"/>
      <c r="G274" s="7"/>
      <c r="I274" s="30"/>
      <c r="J274" s="201"/>
      <c r="K274" s="201"/>
      <c r="L274" s="7"/>
      <c r="M274" s="145"/>
    </row>
    <row r="275" spans="1:26" ht="12.75" customHeight="1" x14ac:dyDescent="0.25">
      <c r="A275" s="144"/>
      <c r="B275" s="11" t="s">
        <v>276</v>
      </c>
      <c r="C275" s="200"/>
      <c r="D275" s="200"/>
      <c r="E275" s="166"/>
      <c r="F275" s="10"/>
      <c r="G275" s="7"/>
      <c r="J275" s="201"/>
      <c r="K275" s="201" t="s">
        <v>277</v>
      </c>
      <c r="L275" s="239" t="e">
        <f>G262+L262</f>
        <v>#DIV/0!</v>
      </c>
      <c r="M275" s="145"/>
    </row>
    <row r="276" spans="1:26" ht="12.75" customHeight="1" x14ac:dyDescent="0.25">
      <c r="A276" s="144"/>
      <c r="B276" s="11"/>
      <c r="C276" s="200"/>
      <c r="D276" s="200"/>
      <c r="E276" s="166"/>
      <c r="F276" s="10"/>
      <c r="G276" s="7"/>
      <c r="J276" s="201"/>
      <c r="K276" s="201"/>
      <c r="L276" s="7"/>
      <c r="M276" s="145"/>
    </row>
    <row r="277" spans="1:26" ht="12.75" customHeight="1" x14ac:dyDescent="0.25">
      <c r="A277" s="144"/>
      <c r="C277" s="3" t="s">
        <v>278</v>
      </c>
      <c r="M277" s="145"/>
    </row>
    <row r="278" spans="1:26" ht="12.75" customHeight="1" x14ac:dyDescent="0.25">
      <c r="A278" s="144"/>
      <c r="C278" s="200"/>
      <c r="D278" s="200"/>
      <c r="E278" s="166"/>
      <c r="F278" s="10"/>
      <c r="G278" s="7"/>
      <c r="I278" s="166"/>
      <c r="J278" s="201"/>
      <c r="K278" s="201"/>
      <c r="L278" s="7"/>
      <c r="M278" s="145"/>
    </row>
    <row r="279" spans="1:26" ht="12.75" customHeight="1" x14ac:dyDescent="0.25">
      <c r="A279" s="144"/>
      <c r="C279" s="202" t="s">
        <v>251</v>
      </c>
      <c r="D279" s="202"/>
      <c r="E279" s="345">
        <f>'Remuneração e Depreciação Ano1'!H84</f>
        <v>0</v>
      </c>
      <c r="F279" s="338"/>
      <c r="G279" s="7"/>
      <c r="J279" s="203" t="s">
        <v>252</v>
      </c>
      <c r="K279" s="203"/>
      <c r="L279" s="163">
        <f>'Remuneração e Depreciação Ano1'!H85</f>
        <v>0</v>
      </c>
      <c r="M279" s="145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2.75" customHeight="1" x14ac:dyDescent="0.25">
      <c r="A280" s="144"/>
      <c r="C280" s="200"/>
      <c r="D280" s="200"/>
      <c r="E280" s="166"/>
      <c r="F280" s="10"/>
      <c r="G280" s="7"/>
      <c r="I280" s="30"/>
      <c r="J280" s="201"/>
      <c r="K280" s="201"/>
      <c r="L280" s="7"/>
      <c r="M280" s="145"/>
    </row>
    <row r="281" spans="1:26" ht="12.75" customHeight="1" x14ac:dyDescent="0.25">
      <c r="A281" s="144"/>
      <c r="B281" s="334" t="s">
        <v>30</v>
      </c>
      <c r="C281" s="346" t="s">
        <v>253</v>
      </c>
      <c r="D281" s="346" t="s">
        <v>128</v>
      </c>
      <c r="E281" s="347" t="s">
        <v>129</v>
      </c>
      <c r="F281" s="329"/>
      <c r="G281" s="330"/>
      <c r="H281" s="326" t="s">
        <v>130</v>
      </c>
      <c r="I281" s="327"/>
      <c r="J281" s="327"/>
      <c r="K281" s="327"/>
      <c r="L281" s="334" t="s">
        <v>254</v>
      </c>
      <c r="M281" s="145"/>
    </row>
    <row r="282" spans="1:26" ht="12.75" customHeight="1" x14ac:dyDescent="0.25">
      <c r="A282" s="144"/>
      <c r="B282" s="335"/>
      <c r="C282" s="335"/>
      <c r="D282" s="335"/>
      <c r="E282" s="204" t="s">
        <v>131</v>
      </c>
      <c r="F282" s="204" t="s">
        <v>132</v>
      </c>
      <c r="G282" s="205" t="s">
        <v>133</v>
      </c>
      <c r="H282" s="204" t="s">
        <v>255</v>
      </c>
      <c r="I282" s="204" t="s">
        <v>256</v>
      </c>
      <c r="J282" s="348" t="s">
        <v>133</v>
      </c>
      <c r="K282" s="330"/>
      <c r="L282" s="335"/>
      <c r="M282" s="145"/>
    </row>
    <row r="283" spans="1:26" ht="12.75" customHeight="1" x14ac:dyDescent="0.25">
      <c r="A283" s="206"/>
      <c r="B283" s="207"/>
      <c r="C283" s="208">
        <v>1</v>
      </c>
      <c r="D283" s="208">
        <v>3</v>
      </c>
      <c r="E283" s="209">
        <v>4</v>
      </c>
      <c r="F283" s="209">
        <v>5</v>
      </c>
      <c r="G283" s="209">
        <v>6</v>
      </c>
      <c r="H283" s="240">
        <v>7</v>
      </c>
      <c r="I283" s="240">
        <v>8</v>
      </c>
      <c r="J283" s="349">
        <v>9</v>
      </c>
      <c r="K283" s="333"/>
      <c r="L283" s="241">
        <v>10</v>
      </c>
      <c r="M283" s="210"/>
    </row>
    <row r="284" spans="1:26" ht="12.75" customHeight="1" x14ac:dyDescent="0.25">
      <c r="A284" s="144"/>
      <c r="B284" s="211" t="str">
        <f>IF('Remuneração e Depreciação Ano1'!A91="","",CONCATENATE('Remuneração e Depreciação Ano1'!A91," - ",'Remuneração e Depreciação Ano1'!C91))</f>
        <v>0 - 1</v>
      </c>
      <c r="C284" s="212">
        <f>IF('Remuneração e Depreciação Ano1'!D91="","",'Remuneração e Depreciação Ano1'!D91)</f>
        <v>0</v>
      </c>
      <c r="D284" s="213">
        <f>IF('Remuneração e Depreciação Ano1'!E91="","",'Remuneração e Depreciação Ano1'!E91)</f>
        <v>0</v>
      </c>
      <c r="E284" s="214" t="e">
        <f>IF('Remuneração e Depreciação Ano1'!F91="","",'Remuneração e Depreciação Ano1'!F91)</f>
        <v>#DIV/0!</v>
      </c>
      <c r="F284" s="158" t="e">
        <f>IF('Remuneração e Depreciação Ano1'!G91="","",'Remuneração e Depreciação Ano1'!G91)</f>
        <v>#DIV/0!</v>
      </c>
      <c r="G284" s="242" t="e">
        <f>IF('Remuneração e Depreciação Ano1'!H91="","",'Remuneração e Depreciação Ano1'!H91)</f>
        <v>#DIV/0!</v>
      </c>
      <c r="H284" s="243">
        <f>IF('Remuneração e Depreciação Ano1'!I91="","",'Remuneração e Depreciação Ano1'!I91)</f>
        <v>1</v>
      </c>
      <c r="I284" s="244">
        <f>IF('Remuneração e Depreciação Ano1'!J91="","",'Remuneração e Depreciação Ano1'!J91)</f>
        <v>0</v>
      </c>
      <c r="J284" s="356">
        <f>IF('Remuneração e Depreciação Ano1'!K91="","",'Remuneração e Depreciação Ano1'!K91)</f>
        <v>0</v>
      </c>
      <c r="K284" s="329"/>
      <c r="L284" s="229">
        <f>IF('Remuneração e Depreciação Ano1'!L91="","",'Remuneração e Depreciação Ano1'!L91)</f>
        <v>0</v>
      </c>
      <c r="M284" s="145"/>
    </row>
    <row r="285" spans="1:26" ht="12.75" customHeight="1" x14ac:dyDescent="0.25">
      <c r="A285" s="144"/>
      <c r="B285" s="211" t="str">
        <f>IF('Remuneração e Depreciação Ano1'!A92="","",CONCATENATE('Remuneração e Depreciação Ano1'!A92," - ",'Remuneração e Depreciação Ano1'!C92))</f>
        <v/>
      </c>
      <c r="C285" s="212" t="str">
        <f>IF('Remuneração e Depreciação Ano1'!D92="","",'Remuneração e Depreciação Ano1'!D92)</f>
        <v/>
      </c>
      <c r="D285" s="213" t="str">
        <f>IF('Remuneração e Depreciação Ano1'!E92="","",'Remuneração e Depreciação Ano1'!E92)</f>
        <v/>
      </c>
      <c r="E285" s="214" t="e">
        <f>IF('Remuneração e Depreciação Ano1'!F92="","",'Remuneração e Depreciação Ano1'!F92)</f>
        <v>#DIV/0!</v>
      </c>
      <c r="F285" s="158" t="e">
        <f>IF('Remuneração e Depreciação Ano1'!G92="","",'Remuneração e Depreciação Ano1'!G92)</f>
        <v>#DIV/0!</v>
      </c>
      <c r="G285" s="242" t="e">
        <f>IF('Remuneração e Depreciação Ano1'!H92="","",'Remuneração e Depreciação Ano1'!H92)</f>
        <v>#DIV/0!</v>
      </c>
      <c r="H285" s="214" t="e">
        <f>IF('Remuneração e Depreciação Ano1'!I92="","",'Remuneração e Depreciação Ano1'!I92)</f>
        <v>#DIV/0!</v>
      </c>
      <c r="I285" s="158" t="e">
        <f>IF('Remuneração e Depreciação Ano1'!J92="","",'Remuneração e Depreciação Ano1'!J92)</f>
        <v>#DIV/0!</v>
      </c>
      <c r="J285" s="342" t="e">
        <f>IF('Remuneração e Depreciação Ano1'!K92="","",'Remuneração e Depreciação Ano1'!K92)</f>
        <v>#DIV/0!</v>
      </c>
      <c r="K285" s="332"/>
      <c r="L285" s="216" t="e">
        <f>IF('Remuneração e Depreciação Ano1'!L92="","",'Remuneração e Depreciação Ano1'!L92)</f>
        <v>#DIV/0!</v>
      </c>
      <c r="M285" s="145"/>
    </row>
    <row r="286" spans="1:26" ht="12.75" customHeight="1" x14ac:dyDescent="0.25">
      <c r="A286" s="144"/>
      <c r="B286" s="211" t="str">
        <f>IF('Remuneração e Depreciação Ano1'!A93="","",CONCATENATE('Remuneração e Depreciação Ano1'!A93," - ",'Remuneração e Depreciação Ano1'!C93))</f>
        <v/>
      </c>
      <c r="C286" s="212" t="str">
        <f>IF('Remuneração e Depreciação Ano1'!D93="","",'Remuneração e Depreciação Ano1'!D93)</f>
        <v/>
      </c>
      <c r="D286" s="213" t="str">
        <f>IF('Remuneração e Depreciação Ano1'!E93="","",'Remuneração e Depreciação Ano1'!E93)</f>
        <v/>
      </c>
      <c r="E286" s="214" t="e">
        <f>IF('Remuneração e Depreciação Ano1'!F93="","",'Remuneração e Depreciação Ano1'!F93)</f>
        <v>#DIV/0!</v>
      </c>
      <c r="F286" s="158" t="e">
        <f>IF('Remuneração e Depreciação Ano1'!G93="","",'Remuneração e Depreciação Ano1'!G93)</f>
        <v>#DIV/0!</v>
      </c>
      <c r="G286" s="242" t="e">
        <f>IF('Remuneração e Depreciação Ano1'!H93="","",'Remuneração e Depreciação Ano1'!H93)</f>
        <v>#DIV/0!</v>
      </c>
      <c r="H286" s="214" t="e">
        <f>IF('Remuneração e Depreciação Ano1'!I93="","",'Remuneração e Depreciação Ano1'!I93)</f>
        <v>#DIV/0!</v>
      </c>
      <c r="I286" s="158" t="e">
        <f>IF('Remuneração e Depreciação Ano1'!J93="","",'Remuneração e Depreciação Ano1'!J93)</f>
        <v>#DIV/0!</v>
      </c>
      <c r="J286" s="342" t="e">
        <f>IF('Remuneração e Depreciação Ano1'!K93="","",'Remuneração e Depreciação Ano1'!K93)</f>
        <v>#DIV/0!</v>
      </c>
      <c r="K286" s="332"/>
      <c r="L286" s="216" t="e">
        <f>IF('Remuneração e Depreciação Ano1'!L93="","",'Remuneração e Depreciação Ano1'!L93)</f>
        <v>#DIV/0!</v>
      </c>
      <c r="M286" s="145"/>
    </row>
    <row r="287" spans="1:26" ht="12.75" customHeight="1" x14ac:dyDescent="0.25">
      <c r="A287" s="144"/>
      <c r="B287" s="211" t="str">
        <f>IF('Remuneração e Depreciação Ano1'!A94="","",CONCATENATE('Remuneração e Depreciação Ano1'!A94," - ",'Remuneração e Depreciação Ano1'!C94))</f>
        <v/>
      </c>
      <c r="C287" s="212" t="str">
        <f>IF('Remuneração e Depreciação Ano1'!D94="","",'Remuneração e Depreciação Ano1'!D94)</f>
        <v/>
      </c>
      <c r="D287" s="213" t="str">
        <f>IF('Remuneração e Depreciação Ano1'!E94="","",'Remuneração e Depreciação Ano1'!E94)</f>
        <v/>
      </c>
      <c r="E287" s="214" t="e">
        <f>IF('Remuneração e Depreciação Ano1'!F94="","",'Remuneração e Depreciação Ano1'!F94)</f>
        <v>#DIV/0!</v>
      </c>
      <c r="F287" s="158" t="e">
        <f>IF('Remuneração e Depreciação Ano1'!G94="","",'Remuneração e Depreciação Ano1'!G94)</f>
        <v>#DIV/0!</v>
      </c>
      <c r="G287" s="242" t="e">
        <f>IF('Remuneração e Depreciação Ano1'!H94="","",'Remuneração e Depreciação Ano1'!H94)</f>
        <v>#DIV/0!</v>
      </c>
      <c r="H287" s="214" t="e">
        <f>IF('Remuneração e Depreciação Ano1'!I94="","",'Remuneração e Depreciação Ano1'!I94)</f>
        <v>#DIV/0!</v>
      </c>
      <c r="I287" s="158" t="e">
        <f>IF('Remuneração e Depreciação Ano1'!J94="","",'Remuneração e Depreciação Ano1'!J94)</f>
        <v>#DIV/0!</v>
      </c>
      <c r="J287" s="342" t="e">
        <f>IF('Remuneração e Depreciação Ano1'!K94="","",'Remuneração e Depreciação Ano1'!K94)</f>
        <v>#DIV/0!</v>
      </c>
      <c r="K287" s="332"/>
      <c r="L287" s="216" t="e">
        <f>IF('Remuneração e Depreciação Ano1'!L94="","",'Remuneração e Depreciação Ano1'!L94)</f>
        <v>#DIV/0!</v>
      </c>
      <c r="M287" s="145"/>
    </row>
    <row r="288" spans="1:26" ht="12.75" customHeight="1" x14ac:dyDescent="0.25">
      <c r="A288" s="144"/>
      <c r="B288" s="211" t="str">
        <f>IF('Remuneração e Depreciação Ano1'!A95="","",CONCATENATE('Remuneração e Depreciação Ano1'!A95," - ",'Remuneração e Depreciação Ano1'!C95))</f>
        <v/>
      </c>
      <c r="C288" s="212" t="str">
        <f>IF('Remuneração e Depreciação Ano1'!D95="","",'Remuneração e Depreciação Ano1'!D95)</f>
        <v/>
      </c>
      <c r="D288" s="213" t="str">
        <f>IF('Remuneração e Depreciação Ano1'!E95="","",'Remuneração e Depreciação Ano1'!E95)</f>
        <v/>
      </c>
      <c r="E288" s="214" t="e">
        <f>IF('Remuneração e Depreciação Ano1'!F95="","",'Remuneração e Depreciação Ano1'!F95)</f>
        <v>#DIV/0!</v>
      </c>
      <c r="F288" s="158" t="e">
        <f>IF('Remuneração e Depreciação Ano1'!G95="","",'Remuneração e Depreciação Ano1'!G95)</f>
        <v>#DIV/0!</v>
      </c>
      <c r="G288" s="242" t="e">
        <f>IF('Remuneração e Depreciação Ano1'!H95="","",'Remuneração e Depreciação Ano1'!H95)</f>
        <v>#DIV/0!</v>
      </c>
      <c r="H288" s="214" t="e">
        <f>IF('Remuneração e Depreciação Ano1'!I95="","",'Remuneração e Depreciação Ano1'!I95)</f>
        <v>#DIV/0!</v>
      </c>
      <c r="I288" s="158" t="e">
        <f>IF('Remuneração e Depreciação Ano1'!J95="","",'Remuneração e Depreciação Ano1'!J95)</f>
        <v>#DIV/0!</v>
      </c>
      <c r="J288" s="342" t="e">
        <f>IF('Remuneração e Depreciação Ano1'!K95="","",'Remuneração e Depreciação Ano1'!K95)</f>
        <v>#DIV/0!</v>
      </c>
      <c r="K288" s="332"/>
      <c r="L288" s="216" t="e">
        <f>IF('Remuneração e Depreciação Ano1'!L95="","",'Remuneração e Depreciação Ano1'!L95)</f>
        <v>#DIV/0!</v>
      </c>
      <c r="M288" s="145"/>
    </row>
    <row r="289" spans="1:13" ht="12.75" customHeight="1" x14ac:dyDescent="0.25">
      <c r="A289" s="144"/>
      <c r="B289" s="211" t="str">
        <f>IF('Remuneração e Depreciação Ano1'!A96="","",CONCATENATE('Remuneração e Depreciação Ano1'!A96," - ",'Remuneração e Depreciação Ano1'!C96))</f>
        <v/>
      </c>
      <c r="C289" s="212" t="str">
        <f>IF('Remuneração e Depreciação Ano1'!D96="","",'Remuneração e Depreciação Ano1'!D96)</f>
        <v/>
      </c>
      <c r="D289" s="213" t="str">
        <f>IF('Remuneração e Depreciação Ano1'!E96="","",'Remuneração e Depreciação Ano1'!E96)</f>
        <v/>
      </c>
      <c r="E289" s="214" t="e">
        <f>IF('Remuneração e Depreciação Ano1'!F96="","",'Remuneração e Depreciação Ano1'!F96)</f>
        <v>#DIV/0!</v>
      </c>
      <c r="F289" s="158" t="e">
        <f>IF('Remuneração e Depreciação Ano1'!G96="","",'Remuneração e Depreciação Ano1'!G96)</f>
        <v>#DIV/0!</v>
      </c>
      <c r="G289" s="242" t="e">
        <f>IF('Remuneração e Depreciação Ano1'!H96="","",'Remuneração e Depreciação Ano1'!H96)</f>
        <v>#DIV/0!</v>
      </c>
      <c r="H289" s="214" t="e">
        <f>IF('Remuneração e Depreciação Ano1'!I96="","",'Remuneração e Depreciação Ano1'!I96)</f>
        <v>#DIV/0!</v>
      </c>
      <c r="I289" s="158" t="e">
        <f>IF('Remuneração e Depreciação Ano1'!J96="","",'Remuneração e Depreciação Ano1'!J96)</f>
        <v>#DIV/0!</v>
      </c>
      <c r="J289" s="342" t="e">
        <f>IF('Remuneração e Depreciação Ano1'!K96="","",'Remuneração e Depreciação Ano1'!K96)</f>
        <v>#DIV/0!</v>
      </c>
      <c r="K289" s="332"/>
      <c r="L289" s="216" t="e">
        <f>IF('Remuneração e Depreciação Ano1'!L96="","",'Remuneração e Depreciação Ano1'!L96)</f>
        <v>#DIV/0!</v>
      </c>
      <c r="M289" s="145"/>
    </row>
    <row r="290" spans="1:13" ht="12.75" customHeight="1" x14ac:dyDescent="0.25">
      <c r="A290" s="144"/>
      <c r="B290" s="211" t="str">
        <f>IF('Remuneração e Depreciação Ano1'!A97="","",CONCATENATE('Remuneração e Depreciação Ano1'!A97," - ",'Remuneração e Depreciação Ano1'!C97))</f>
        <v/>
      </c>
      <c r="C290" s="212" t="str">
        <f>IF('Remuneração e Depreciação Ano1'!D97="","",'Remuneração e Depreciação Ano1'!D97)</f>
        <v/>
      </c>
      <c r="D290" s="213" t="str">
        <f>IF('Remuneração e Depreciação Ano1'!E97="","",'Remuneração e Depreciação Ano1'!E97)</f>
        <v/>
      </c>
      <c r="E290" s="214" t="e">
        <f>IF('Remuneração e Depreciação Ano1'!F97="","",'Remuneração e Depreciação Ano1'!F97)</f>
        <v>#DIV/0!</v>
      </c>
      <c r="F290" s="158" t="e">
        <f>IF('Remuneração e Depreciação Ano1'!G97="","",'Remuneração e Depreciação Ano1'!G97)</f>
        <v>#DIV/0!</v>
      </c>
      <c r="G290" s="242" t="e">
        <f>IF('Remuneração e Depreciação Ano1'!H97="","",'Remuneração e Depreciação Ano1'!H97)</f>
        <v>#DIV/0!</v>
      </c>
      <c r="H290" s="214" t="e">
        <f>IF('Remuneração e Depreciação Ano1'!I97="","",'Remuneração e Depreciação Ano1'!I97)</f>
        <v>#DIV/0!</v>
      </c>
      <c r="I290" s="158" t="e">
        <f>IF('Remuneração e Depreciação Ano1'!J97="","",'Remuneração e Depreciação Ano1'!J97)</f>
        <v>#DIV/0!</v>
      </c>
      <c r="J290" s="342" t="e">
        <f>IF('Remuneração e Depreciação Ano1'!K97="","",'Remuneração e Depreciação Ano1'!K97)</f>
        <v>#DIV/0!</v>
      </c>
      <c r="K290" s="332"/>
      <c r="L290" s="216" t="e">
        <f>IF('Remuneração e Depreciação Ano1'!L97="","",'Remuneração e Depreciação Ano1'!L97)</f>
        <v>#DIV/0!</v>
      </c>
      <c r="M290" s="145"/>
    </row>
    <row r="291" spans="1:13" ht="12.75" customHeight="1" x14ac:dyDescent="0.25">
      <c r="A291" s="144"/>
      <c r="B291" s="211" t="str">
        <f>IF('Remuneração e Depreciação Ano1'!A98="","",CONCATENATE('Remuneração e Depreciação Ano1'!A98," - ",'Remuneração e Depreciação Ano1'!C98))</f>
        <v/>
      </c>
      <c r="C291" s="212" t="str">
        <f>IF('Remuneração e Depreciação Ano1'!D98="","",'Remuneração e Depreciação Ano1'!D98)</f>
        <v/>
      </c>
      <c r="D291" s="213" t="str">
        <f>IF('Remuneração e Depreciação Ano1'!E98="","",'Remuneração e Depreciação Ano1'!E98)</f>
        <v/>
      </c>
      <c r="E291" s="214" t="e">
        <f>IF('Remuneração e Depreciação Ano1'!F98="","",'Remuneração e Depreciação Ano1'!F98)</f>
        <v>#DIV/0!</v>
      </c>
      <c r="F291" s="158" t="e">
        <f>IF('Remuneração e Depreciação Ano1'!G98="","",'Remuneração e Depreciação Ano1'!G98)</f>
        <v>#DIV/0!</v>
      </c>
      <c r="G291" s="242" t="e">
        <f>IF('Remuneração e Depreciação Ano1'!H98="","",'Remuneração e Depreciação Ano1'!H98)</f>
        <v>#DIV/0!</v>
      </c>
      <c r="H291" s="214" t="e">
        <f>IF('Remuneração e Depreciação Ano1'!I98="","",'Remuneração e Depreciação Ano1'!I98)</f>
        <v>#DIV/0!</v>
      </c>
      <c r="I291" s="158" t="e">
        <f>IF('Remuneração e Depreciação Ano1'!J98="","",'Remuneração e Depreciação Ano1'!J98)</f>
        <v>#DIV/0!</v>
      </c>
      <c r="J291" s="342" t="e">
        <f>IF('Remuneração e Depreciação Ano1'!K98="","",'Remuneração e Depreciação Ano1'!K98)</f>
        <v>#DIV/0!</v>
      </c>
      <c r="K291" s="332"/>
      <c r="L291" s="216" t="e">
        <f>IF('Remuneração e Depreciação Ano1'!L98="","",'Remuneração e Depreciação Ano1'!L98)</f>
        <v>#DIV/0!</v>
      </c>
      <c r="M291" s="145"/>
    </row>
    <row r="292" spans="1:13" ht="12.75" customHeight="1" x14ac:dyDescent="0.25">
      <c r="A292" s="144"/>
      <c r="B292" s="211" t="str">
        <f>IF('Remuneração e Depreciação Ano1'!A99="","",CONCATENATE('Remuneração e Depreciação Ano1'!A99," - ",'Remuneração e Depreciação Ano1'!C99))</f>
        <v/>
      </c>
      <c r="C292" s="212" t="str">
        <f>IF('Remuneração e Depreciação Ano1'!D99="","",'Remuneração e Depreciação Ano1'!D99)</f>
        <v/>
      </c>
      <c r="D292" s="213" t="str">
        <f>IF('Remuneração e Depreciação Ano1'!E99="","",'Remuneração e Depreciação Ano1'!E99)</f>
        <v/>
      </c>
      <c r="E292" s="214" t="e">
        <f>IF('Remuneração e Depreciação Ano1'!F99="","",'Remuneração e Depreciação Ano1'!F99)</f>
        <v>#DIV/0!</v>
      </c>
      <c r="F292" s="158" t="e">
        <f>IF('Remuneração e Depreciação Ano1'!G99="","",'Remuneração e Depreciação Ano1'!G99)</f>
        <v>#DIV/0!</v>
      </c>
      <c r="G292" s="242" t="e">
        <f>IF('Remuneração e Depreciação Ano1'!H99="","",'Remuneração e Depreciação Ano1'!H99)</f>
        <v>#DIV/0!</v>
      </c>
      <c r="H292" s="214" t="e">
        <f>IF('Remuneração e Depreciação Ano1'!I99="","",'Remuneração e Depreciação Ano1'!I99)</f>
        <v>#DIV/0!</v>
      </c>
      <c r="I292" s="158" t="e">
        <f>IF('Remuneração e Depreciação Ano1'!J99="","",'Remuneração e Depreciação Ano1'!J99)</f>
        <v>#DIV/0!</v>
      </c>
      <c r="J292" s="342" t="e">
        <f>IF('Remuneração e Depreciação Ano1'!K99="","",'Remuneração e Depreciação Ano1'!K99)</f>
        <v>#DIV/0!</v>
      </c>
      <c r="K292" s="332"/>
      <c r="L292" s="216" t="e">
        <f>IF('Remuneração e Depreciação Ano1'!L99="","",'Remuneração e Depreciação Ano1'!L99)</f>
        <v>#DIV/0!</v>
      </c>
      <c r="M292" s="145"/>
    </row>
    <row r="293" spans="1:13" ht="12.75" customHeight="1" x14ac:dyDescent="0.25">
      <c r="A293" s="144"/>
      <c r="B293" s="211" t="str">
        <f>IF('Remuneração e Depreciação Ano1'!A100="","",CONCATENATE('Remuneração e Depreciação Ano1'!A100," - ",'Remuneração e Depreciação Ano1'!C100))</f>
        <v/>
      </c>
      <c r="C293" s="212" t="str">
        <f>IF('Remuneração e Depreciação Ano1'!D100="","",'Remuneração e Depreciação Ano1'!D100)</f>
        <v/>
      </c>
      <c r="D293" s="213" t="str">
        <f>IF('Remuneração e Depreciação Ano1'!E100="","",'Remuneração e Depreciação Ano1'!E100)</f>
        <v/>
      </c>
      <c r="E293" s="214" t="e">
        <f>IF('Remuneração e Depreciação Ano1'!F100="","",'Remuneração e Depreciação Ano1'!F100)</f>
        <v>#DIV/0!</v>
      </c>
      <c r="F293" s="158" t="e">
        <f>IF('Remuneração e Depreciação Ano1'!G100="","",'Remuneração e Depreciação Ano1'!G100)</f>
        <v>#DIV/0!</v>
      </c>
      <c r="G293" s="242" t="e">
        <f>IF('Remuneração e Depreciação Ano1'!H100="","",'Remuneração e Depreciação Ano1'!H100)</f>
        <v>#DIV/0!</v>
      </c>
      <c r="H293" s="214" t="e">
        <f>IF('Remuneração e Depreciação Ano1'!I100="","",'Remuneração e Depreciação Ano1'!I100)</f>
        <v>#DIV/0!</v>
      </c>
      <c r="I293" s="158" t="e">
        <f>IF('Remuneração e Depreciação Ano1'!J100="","",'Remuneração e Depreciação Ano1'!J100)</f>
        <v>#DIV/0!</v>
      </c>
      <c r="J293" s="342" t="e">
        <f>IF('Remuneração e Depreciação Ano1'!K100="","",'Remuneração e Depreciação Ano1'!K100)</f>
        <v>#DIV/0!</v>
      </c>
      <c r="K293" s="332"/>
      <c r="L293" s="216" t="e">
        <f>IF('Remuneração e Depreciação Ano1'!L100="","",'Remuneração e Depreciação Ano1'!L100)</f>
        <v>#DIV/0!</v>
      </c>
      <c r="M293" s="145"/>
    </row>
    <row r="294" spans="1:13" ht="12.75" customHeight="1" x14ac:dyDescent="0.25">
      <c r="A294" s="144"/>
      <c r="B294" s="211" t="str">
        <f>IF('Remuneração e Depreciação Ano1'!A101="","",CONCATENATE('Remuneração e Depreciação Ano1'!A101," - ",'Remuneração e Depreciação Ano1'!C101))</f>
        <v/>
      </c>
      <c r="C294" s="212" t="str">
        <f>IF('Remuneração e Depreciação Ano1'!D101="","",'Remuneração e Depreciação Ano1'!D101)</f>
        <v/>
      </c>
      <c r="D294" s="213" t="str">
        <f>IF('Remuneração e Depreciação Ano1'!E101="","",'Remuneração e Depreciação Ano1'!E101)</f>
        <v/>
      </c>
      <c r="E294" s="214" t="str">
        <f>IF('Remuneração e Depreciação Ano1'!F101="","",'Remuneração e Depreciação Ano1'!F101)</f>
        <v/>
      </c>
      <c r="F294" s="158" t="str">
        <f>IF('Remuneração e Depreciação Ano1'!G101="","",'Remuneração e Depreciação Ano1'!G101)</f>
        <v/>
      </c>
      <c r="G294" s="242">
        <f>IF('Remuneração e Depreciação Ano1'!H101="","",'Remuneração e Depreciação Ano1'!H101)</f>
        <v>0</v>
      </c>
      <c r="H294" s="214" t="str">
        <f>IF('Remuneração e Depreciação Ano1'!I101="","",'Remuneração e Depreciação Ano1'!I101)</f>
        <v/>
      </c>
      <c r="I294" s="158" t="str">
        <f>IF('Remuneração e Depreciação Ano1'!J101="","",'Remuneração e Depreciação Ano1'!J101)</f>
        <v/>
      </c>
      <c r="J294" s="342" t="str">
        <f>IF('Remuneração e Depreciação Ano1'!K101="","",'Remuneração e Depreciação Ano1'!K101)</f>
        <v/>
      </c>
      <c r="K294" s="332"/>
      <c r="L294" s="216" t="str">
        <f>IF('Remuneração e Depreciação Ano1'!L101="","",'Remuneração e Depreciação Ano1'!L101)</f>
        <v/>
      </c>
      <c r="M294" s="145"/>
    </row>
    <row r="295" spans="1:13" ht="12.75" customHeight="1" x14ac:dyDescent="0.25">
      <c r="A295" s="144"/>
      <c r="B295" s="211" t="str">
        <f>IF('Remuneração e Depreciação Ano1'!A102="","",CONCATENATE('Remuneração e Depreciação Ano1'!A102," - ",'Remuneração e Depreciação Ano1'!C102))</f>
        <v/>
      </c>
      <c r="C295" s="212" t="str">
        <f>IF('Remuneração e Depreciação Ano1'!D102="","",'Remuneração e Depreciação Ano1'!D102)</f>
        <v/>
      </c>
      <c r="D295" s="213" t="str">
        <f>IF('Remuneração e Depreciação Ano1'!E102="","",'Remuneração e Depreciação Ano1'!E102)</f>
        <v/>
      </c>
      <c r="E295" s="214" t="str">
        <f>IF('Remuneração e Depreciação Ano1'!F102="","",'Remuneração e Depreciação Ano1'!F102)</f>
        <v/>
      </c>
      <c r="F295" s="158" t="str">
        <f>IF('Remuneração e Depreciação Ano1'!G102="","",'Remuneração e Depreciação Ano1'!G102)</f>
        <v/>
      </c>
      <c r="G295" s="242">
        <f>IF('Remuneração e Depreciação Ano1'!H102="","",'Remuneração e Depreciação Ano1'!H102)</f>
        <v>0</v>
      </c>
      <c r="H295" s="214" t="str">
        <f>IF('Remuneração e Depreciação Ano1'!I102="","",'Remuneração e Depreciação Ano1'!I102)</f>
        <v/>
      </c>
      <c r="I295" s="158" t="str">
        <f>IF('Remuneração e Depreciação Ano1'!J102="","",'Remuneração e Depreciação Ano1'!J102)</f>
        <v/>
      </c>
      <c r="J295" s="342" t="str">
        <f>IF('Remuneração e Depreciação Ano1'!K102="","",'Remuneração e Depreciação Ano1'!K102)</f>
        <v/>
      </c>
      <c r="K295" s="332"/>
      <c r="L295" s="216" t="str">
        <f>IF('Remuneração e Depreciação Ano1'!L102="","",'Remuneração e Depreciação Ano1'!L102)</f>
        <v/>
      </c>
      <c r="M295" s="145"/>
    </row>
    <row r="296" spans="1:13" ht="12.75" customHeight="1" x14ac:dyDescent="0.25">
      <c r="A296" s="144"/>
      <c r="B296" s="211" t="str">
        <f>IF('Remuneração e Depreciação Ano1'!A103="","",CONCATENATE('Remuneração e Depreciação Ano1'!A103," - ",'Remuneração e Depreciação Ano1'!C103))</f>
        <v/>
      </c>
      <c r="C296" s="212" t="str">
        <f>IF('Remuneração e Depreciação Ano1'!D103="","",'Remuneração e Depreciação Ano1'!D103)</f>
        <v/>
      </c>
      <c r="D296" s="213" t="str">
        <f>IF('Remuneração e Depreciação Ano1'!E103="","",'Remuneração e Depreciação Ano1'!E103)</f>
        <v/>
      </c>
      <c r="E296" s="214" t="str">
        <f>IF('Remuneração e Depreciação Ano1'!F103="","",'Remuneração e Depreciação Ano1'!F103)</f>
        <v/>
      </c>
      <c r="F296" s="158" t="str">
        <f>IF('Remuneração e Depreciação Ano1'!G103="","",'Remuneração e Depreciação Ano1'!G103)</f>
        <v/>
      </c>
      <c r="G296" s="242">
        <f>IF('Remuneração e Depreciação Ano1'!H103="","",'Remuneração e Depreciação Ano1'!H103)</f>
        <v>0</v>
      </c>
      <c r="H296" s="214" t="str">
        <f>IF('Remuneração e Depreciação Ano1'!I103="","",'Remuneração e Depreciação Ano1'!I103)</f>
        <v/>
      </c>
      <c r="I296" s="158" t="str">
        <f>IF('Remuneração e Depreciação Ano1'!J103="","",'Remuneração e Depreciação Ano1'!J103)</f>
        <v/>
      </c>
      <c r="J296" s="342" t="str">
        <f>IF('Remuneração e Depreciação Ano1'!K103="","",'Remuneração e Depreciação Ano1'!K103)</f>
        <v/>
      </c>
      <c r="K296" s="332"/>
      <c r="L296" s="216" t="str">
        <f>IF('Remuneração e Depreciação Ano1'!L103="","",'Remuneração e Depreciação Ano1'!L103)</f>
        <v/>
      </c>
      <c r="M296" s="145"/>
    </row>
    <row r="297" spans="1:13" ht="12.75" customHeight="1" x14ac:dyDescent="0.25">
      <c r="A297" s="144"/>
      <c r="B297" s="211" t="str">
        <f>IF('Remuneração e Depreciação Ano1'!A104="","",CONCATENATE('Remuneração e Depreciação Ano1'!A104," - ",'Remuneração e Depreciação Ano1'!C104))</f>
        <v/>
      </c>
      <c r="C297" s="212" t="str">
        <f>IF('Remuneração e Depreciação Ano1'!D104="","",'Remuneração e Depreciação Ano1'!D104)</f>
        <v/>
      </c>
      <c r="D297" s="213" t="str">
        <f>IF('Remuneração e Depreciação Ano1'!E104="","",'Remuneração e Depreciação Ano1'!E104)</f>
        <v/>
      </c>
      <c r="E297" s="214" t="str">
        <f>IF('Remuneração e Depreciação Ano1'!F104="","",'Remuneração e Depreciação Ano1'!F104)</f>
        <v/>
      </c>
      <c r="F297" s="158" t="str">
        <f>IF('Remuneração e Depreciação Ano1'!G104="","",'Remuneração e Depreciação Ano1'!G104)</f>
        <v/>
      </c>
      <c r="G297" s="242">
        <f>IF('Remuneração e Depreciação Ano1'!H104="","",'Remuneração e Depreciação Ano1'!H104)</f>
        <v>0</v>
      </c>
      <c r="H297" s="214" t="str">
        <f>IF('Remuneração e Depreciação Ano1'!I104="","",'Remuneração e Depreciação Ano1'!I104)</f>
        <v/>
      </c>
      <c r="I297" s="158" t="str">
        <f>IF('Remuneração e Depreciação Ano1'!J104="","",'Remuneração e Depreciação Ano1'!J104)</f>
        <v/>
      </c>
      <c r="J297" s="342" t="str">
        <f>IF('Remuneração e Depreciação Ano1'!K104="","",'Remuneração e Depreciação Ano1'!K104)</f>
        <v/>
      </c>
      <c r="K297" s="332"/>
      <c r="L297" s="216" t="str">
        <f>IF('Remuneração e Depreciação Ano1'!L104="","",'Remuneração e Depreciação Ano1'!L104)</f>
        <v/>
      </c>
      <c r="M297" s="145"/>
    </row>
    <row r="298" spans="1:13" ht="12.75" customHeight="1" x14ac:dyDescent="0.25">
      <c r="A298" s="144"/>
      <c r="B298" s="211" t="str">
        <f>IF('Remuneração e Depreciação Ano1'!A105="","",CONCATENATE('Remuneração e Depreciação Ano1'!A105," - ",'Remuneração e Depreciação Ano1'!C105))</f>
        <v/>
      </c>
      <c r="C298" s="212" t="str">
        <f>IF('Remuneração e Depreciação Ano1'!D105="","",'Remuneração e Depreciação Ano1'!D105)</f>
        <v/>
      </c>
      <c r="D298" s="213" t="str">
        <f>IF('Remuneração e Depreciação Ano1'!E105="","",'Remuneração e Depreciação Ano1'!E105)</f>
        <v/>
      </c>
      <c r="E298" s="214" t="str">
        <f>IF('Remuneração e Depreciação Ano1'!F105="","",'Remuneração e Depreciação Ano1'!F105)</f>
        <v/>
      </c>
      <c r="F298" s="158" t="str">
        <f>IF('Remuneração e Depreciação Ano1'!G105="","",'Remuneração e Depreciação Ano1'!G105)</f>
        <v/>
      </c>
      <c r="G298" s="242">
        <f>IF('Remuneração e Depreciação Ano1'!H105="","",'Remuneração e Depreciação Ano1'!H105)</f>
        <v>0</v>
      </c>
      <c r="H298" s="214" t="str">
        <f>IF('Remuneração e Depreciação Ano1'!I105="","",'Remuneração e Depreciação Ano1'!I105)</f>
        <v/>
      </c>
      <c r="I298" s="158" t="str">
        <f>IF('Remuneração e Depreciação Ano1'!J105="","",'Remuneração e Depreciação Ano1'!J105)</f>
        <v/>
      </c>
      <c r="J298" s="342" t="str">
        <f>IF('Remuneração e Depreciação Ano1'!K105="","",'Remuneração e Depreciação Ano1'!K105)</f>
        <v/>
      </c>
      <c r="K298" s="332"/>
      <c r="L298" s="216" t="str">
        <f>IF('Remuneração e Depreciação Ano1'!L105="","",'Remuneração e Depreciação Ano1'!L105)</f>
        <v/>
      </c>
      <c r="M298" s="145"/>
    </row>
    <row r="299" spans="1:13" ht="12.75" customHeight="1" x14ac:dyDescent="0.25">
      <c r="A299" s="144"/>
      <c r="B299" s="211" t="str">
        <f>IF('Remuneração e Depreciação Ano1'!A106="","",CONCATENATE('Remuneração e Depreciação Ano1'!A106," - ",'Remuneração e Depreciação Ano1'!C106))</f>
        <v/>
      </c>
      <c r="C299" s="212" t="str">
        <f>IF('Remuneração e Depreciação Ano1'!D106="","",'Remuneração e Depreciação Ano1'!D106)</f>
        <v/>
      </c>
      <c r="D299" s="213" t="str">
        <f>IF('Remuneração e Depreciação Ano1'!E106="","",'Remuneração e Depreciação Ano1'!E106)</f>
        <v/>
      </c>
      <c r="E299" s="214" t="str">
        <f>IF('Remuneração e Depreciação Ano1'!F106="","",'Remuneração e Depreciação Ano1'!F106)</f>
        <v/>
      </c>
      <c r="F299" s="158" t="str">
        <f>IF('Remuneração e Depreciação Ano1'!G106="","",'Remuneração e Depreciação Ano1'!G106)</f>
        <v/>
      </c>
      <c r="G299" s="242">
        <f>IF('Remuneração e Depreciação Ano1'!H106="","",'Remuneração e Depreciação Ano1'!H106)</f>
        <v>0</v>
      </c>
      <c r="H299" s="233" t="str">
        <f>IF('Remuneração e Depreciação Ano1'!I106="","",'Remuneração e Depreciação Ano1'!I106)</f>
        <v/>
      </c>
      <c r="I299" s="234" t="str">
        <f>IF('Remuneração e Depreciação Ano1'!J106="","",'Remuneração e Depreciação Ano1'!J106)</f>
        <v/>
      </c>
      <c r="J299" s="343" t="str">
        <f>IF('Remuneração e Depreciação Ano1'!K106="","",'Remuneração e Depreciação Ano1'!K106)</f>
        <v/>
      </c>
      <c r="K299" s="340"/>
      <c r="L299" s="236" t="str">
        <f>IF('Remuneração e Depreciação Ano1'!L106="","",'Remuneração e Depreciação Ano1'!L106)</f>
        <v/>
      </c>
      <c r="M299" s="145"/>
    </row>
    <row r="300" spans="1:13" ht="12.75" customHeight="1" x14ac:dyDescent="0.25">
      <c r="A300" s="144"/>
      <c r="B300" s="217" t="s">
        <v>27</v>
      </c>
      <c r="C300" s="218">
        <f t="shared" ref="C300:G300" si="3">SUM(C284:C299)</f>
        <v>0</v>
      </c>
      <c r="D300" s="219">
        <f t="shared" si="3"/>
        <v>0</v>
      </c>
      <c r="E300" s="220" t="e">
        <f t="shared" si="3"/>
        <v>#DIV/0!</v>
      </c>
      <c r="F300" s="221" t="e">
        <f t="shared" si="3"/>
        <v>#DIV/0!</v>
      </c>
      <c r="G300" s="222" t="e">
        <f t="shared" si="3"/>
        <v>#DIV/0!</v>
      </c>
      <c r="H300" s="245"/>
      <c r="I300" s="246"/>
      <c r="J300" s="247"/>
      <c r="K300" s="248"/>
      <c r="L300" s="236" t="e">
        <f>SUM(L284:L299)</f>
        <v>#DIV/0!</v>
      </c>
      <c r="M300" s="145"/>
    </row>
    <row r="301" spans="1:13" ht="12.75" customHeight="1" x14ac:dyDescent="0.25">
      <c r="A301" s="144"/>
      <c r="B301" s="10"/>
      <c r="C301" s="200"/>
      <c r="D301" s="228"/>
      <c r="E301" s="158"/>
      <c r="F301" s="158"/>
      <c r="G301" s="237"/>
      <c r="I301" s="30"/>
      <c r="J301" s="201"/>
      <c r="K301" s="201"/>
      <c r="L301" s="237"/>
      <c r="M301" s="145"/>
    </row>
    <row r="302" spans="1:13" ht="12.75" customHeight="1" x14ac:dyDescent="0.25">
      <c r="A302" s="144"/>
      <c r="B302" s="3" t="s">
        <v>279</v>
      </c>
      <c r="C302" s="200"/>
      <c r="D302" s="228"/>
      <c r="E302" s="158"/>
      <c r="F302" s="158"/>
      <c r="G302" s="237"/>
      <c r="I302" s="30"/>
      <c r="J302" s="201"/>
      <c r="K302" s="201"/>
      <c r="L302" s="237"/>
      <c r="M302" s="145"/>
    </row>
    <row r="303" spans="1:13" ht="12.75" customHeight="1" x14ac:dyDescent="0.25">
      <c r="A303" s="144"/>
      <c r="B303" s="146" t="s">
        <v>258</v>
      </c>
      <c r="C303" s="200"/>
      <c r="D303" s="228"/>
      <c r="E303" s="158"/>
      <c r="F303" s="158"/>
      <c r="G303" s="237"/>
      <c r="I303" s="30"/>
      <c r="J303" s="201"/>
      <c r="K303" s="201"/>
      <c r="L303" s="237"/>
      <c r="M303" s="145"/>
    </row>
    <row r="304" spans="1:13" ht="12.75" customHeight="1" x14ac:dyDescent="0.25">
      <c r="A304" s="144"/>
      <c r="B304" s="146" t="s">
        <v>259</v>
      </c>
      <c r="C304" s="200"/>
      <c r="D304" s="228"/>
      <c r="E304" s="158"/>
      <c r="F304" s="158"/>
      <c r="G304" s="237"/>
      <c r="I304" s="30"/>
      <c r="J304" s="201"/>
      <c r="K304" s="201"/>
      <c r="L304" s="237"/>
      <c r="M304" s="145"/>
    </row>
    <row r="305" spans="1:26" ht="12.75" customHeight="1" x14ac:dyDescent="0.25">
      <c r="A305" s="144"/>
      <c r="B305" s="146" t="s">
        <v>260</v>
      </c>
      <c r="C305" s="200"/>
      <c r="D305" s="228"/>
      <c r="E305" s="158"/>
      <c r="F305" s="158"/>
      <c r="G305" s="237"/>
      <c r="I305" s="30"/>
      <c r="J305" s="201"/>
      <c r="K305" s="201"/>
      <c r="L305" s="237"/>
      <c r="M305" s="145"/>
    </row>
    <row r="306" spans="1:26" ht="12.75" customHeight="1" x14ac:dyDescent="0.25">
      <c r="A306" s="144"/>
      <c r="B306" s="3" t="s">
        <v>261</v>
      </c>
      <c r="C306" s="200"/>
      <c r="D306" s="228"/>
      <c r="E306" s="158"/>
      <c r="F306" s="158"/>
      <c r="G306" s="237"/>
      <c r="I306" s="30"/>
      <c r="J306" s="201"/>
      <c r="K306" s="201"/>
      <c r="L306" s="237"/>
      <c r="M306" s="145"/>
    </row>
    <row r="307" spans="1:26" ht="12.75" customHeight="1" x14ac:dyDescent="0.25">
      <c r="A307" s="144"/>
      <c r="B307" s="146" t="s">
        <v>262</v>
      </c>
      <c r="C307" s="200"/>
      <c r="D307" s="228"/>
      <c r="E307" s="158"/>
      <c r="F307" s="158"/>
      <c r="G307" s="237"/>
      <c r="I307" s="30"/>
      <c r="J307" s="201"/>
      <c r="K307" s="201"/>
      <c r="L307" s="237"/>
      <c r="M307" s="145"/>
    </row>
    <row r="308" spans="1:26" ht="12.75" customHeight="1" x14ac:dyDescent="0.25">
      <c r="A308" s="144"/>
      <c r="B308" s="3" t="s">
        <v>263</v>
      </c>
      <c r="C308" s="200"/>
      <c r="D308" s="228"/>
      <c r="E308" s="158"/>
      <c r="F308" s="158"/>
      <c r="G308" s="237"/>
      <c r="I308" s="30"/>
      <c r="J308" s="201"/>
      <c r="K308" s="201"/>
      <c r="L308" s="237"/>
      <c r="M308" s="145"/>
    </row>
    <row r="309" spans="1:26" ht="12.75" customHeight="1" x14ac:dyDescent="0.25">
      <c r="A309" s="144"/>
      <c r="B309" s="3" t="s">
        <v>264</v>
      </c>
      <c r="C309" s="200"/>
      <c r="D309" s="228"/>
      <c r="E309" s="158"/>
      <c r="F309" s="158"/>
      <c r="G309" s="237"/>
      <c r="I309" s="30"/>
      <c r="J309" s="201"/>
      <c r="K309" s="201"/>
      <c r="L309" s="237"/>
      <c r="M309" s="145"/>
    </row>
    <row r="310" spans="1:26" ht="12.75" customHeight="1" x14ac:dyDescent="0.25">
      <c r="A310" s="144"/>
      <c r="B310" s="146" t="s">
        <v>265</v>
      </c>
      <c r="C310" s="200"/>
      <c r="D310" s="228"/>
      <c r="E310" s="158"/>
      <c r="F310" s="158"/>
      <c r="G310" s="237"/>
      <c r="I310" s="30"/>
      <c r="J310" s="201"/>
      <c r="K310" s="201"/>
      <c r="L310" s="237"/>
      <c r="M310" s="145"/>
    </row>
    <row r="311" spans="1:26" ht="12.75" customHeight="1" x14ac:dyDescent="0.25">
      <c r="A311" s="144"/>
      <c r="B311" s="146" t="s">
        <v>266</v>
      </c>
      <c r="C311" s="200"/>
      <c r="D311" s="228"/>
      <c r="E311" s="158"/>
      <c r="F311" s="158"/>
      <c r="G311" s="237"/>
      <c r="I311" s="30"/>
      <c r="J311" s="201"/>
      <c r="K311" s="201"/>
      <c r="L311" s="237"/>
      <c r="M311" s="145"/>
    </row>
    <row r="312" spans="1:26" ht="12.75" customHeight="1" x14ac:dyDescent="0.25">
      <c r="A312" s="144"/>
      <c r="C312" s="200"/>
      <c r="D312" s="200"/>
      <c r="E312" s="166"/>
      <c r="F312" s="10"/>
      <c r="G312" s="7"/>
      <c r="I312" s="30"/>
      <c r="J312" s="201"/>
      <c r="K312" s="201"/>
      <c r="L312" s="7"/>
      <c r="M312" s="145"/>
    </row>
    <row r="313" spans="1:26" ht="12.75" customHeight="1" x14ac:dyDescent="0.25">
      <c r="A313" s="144"/>
      <c r="B313" s="11" t="s">
        <v>280</v>
      </c>
      <c r="C313" s="200"/>
      <c r="D313" s="200"/>
      <c r="E313" s="166"/>
      <c r="F313" s="10"/>
      <c r="G313" s="7"/>
      <c r="J313" s="201"/>
      <c r="K313" s="201" t="s">
        <v>281</v>
      </c>
      <c r="L313" s="163" t="e">
        <f>G300+L300</f>
        <v>#DIV/0!</v>
      </c>
      <c r="M313" s="145"/>
    </row>
    <row r="314" spans="1:26" ht="12.75" customHeight="1" x14ac:dyDescent="0.25">
      <c r="A314" s="144"/>
      <c r="C314" s="200"/>
      <c r="D314" s="200"/>
      <c r="E314" s="166"/>
      <c r="F314" s="10"/>
      <c r="G314" s="7"/>
      <c r="I314" s="30"/>
      <c r="J314" s="201"/>
      <c r="K314" s="201"/>
      <c r="L314" s="7"/>
      <c r="M314" s="145"/>
    </row>
    <row r="315" spans="1:26" ht="12.75" customHeight="1" x14ac:dyDescent="0.25">
      <c r="A315" s="144"/>
      <c r="C315" s="3" t="s">
        <v>282</v>
      </c>
      <c r="D315" s="3"/>
      <c r="E315" s="3"/>
      <c r="F315" s="3"/>
      <c r="G315" s="3"/>
      <c r="H315" s="10" t="s">
        <v>238</v>
      </c>
      <c r="I315" s="3"/>
      <c r="J315" s="3"/>
      <c r="K315" s="3"/>
      <c r="L315" s="7"/>
      <c r="M315" s="145"/>
    </row>
    <row r="316" spans="1:26" ht="12.75" customHeight="1" x14ac:dyDescent="0.25">
      <c r="A316" s="144"/>
      <c r="C316" s="3"/>
      <c r="D316" s="3"/>
      <c r="E316" s="3"/>
      <c r="F316" s="3"/>
      <c r="G316" s="3"/>
      <c r="H316" s="10"/>
      <c r="I316" s="3"/>
      <c r="J316" s="3"/>
      <c r="K316" s="3"/>
      <c r="L316" s="249"/>
      <c r="M316" s="145"/>
    </row>
    <row r="317" spans="1:26" ht="12.75" customHeight="1" x14ac:dyDescent="0.25">
      <c r="A317" s="144"/>
      <c r="C317" s="202" t="s">
        <v>283</v>
      </c>
      <c r="E317" s="175" t="e">
        <f>L202</f>
        <v>#DIV/0!</v>
      </c>
      <c r="F317" s="11" t="s">
        <v>268</v>
      </c>
      <c r="G317" s="7" t="s">
        <v>207</v>
      </c>
      <c r="H317" s="250">
        <f>'Entrada Ano1'!E57</f>
        <v>0</v>
      </c>
      <c r="I317" s="30"/>
      <c r="J317" s="201" t="s">
        <v>150</v>
      </c>
      <c r="K317" s="201"/>
      <c r="L317" s="251" t="e">
        <f t="shared" ref="L317:L320" si="4">E317*H317</f>
        <v>#DIV/0!</v>
      </c>
      <c r="M317" s="145"/>
    </row>
    <row r="318" spans="1:26" ht="12.75" customHeight="1" x14ac:dyDescent="0.25">
      <c r="A318" s="144"/>
      <c r="C318" s="202" t="s">
        <v>284</v>
      </c>
      <c r="E318" s="175" t="e">
        <f>L237</f>
        <v>#DIV/0!</v>
      </c>
      <c r="F318" s="11" t="s">
        <v>273</v>
      </c>
      <c r="G318" s="7" t="s">
        <v>207</v>
      </c>
      <c r="H318" s="250">
        <f>'Entrada Ano1'!G57</f>
        <v>0</v>
      </c>
      <c r="I318" s="30"/>
      <c r="J318" s="201" t="s">
        <v>150</v>
      </c>
      <c r="K318" s="201"/>
      <c r="L318" s="17" t="e">
        <f t="shared" si="4"/>
        <v>#DIV/0!</v>
      </c>
      <c r="M318" s="145"/>
    </row>
    <row r="319" spans="1:26" ht="12.75" customHeight="1" x14ac:dyDescent="0.25">
      <c r="A319" s="144"/>
      <c r="C319" s="202" t="s">
        <v>285</v>
      </c>
      <c r="E319" s="175" t="e">
        <f>L275</f>
        <v>#DIV/0!</v>
      </c>
      <c r="F319" s="11" t="s">
        <v>277</v>
      </c>
      <c r="G319" s="7" t="s">
        <v>207</v>
      </c>
      <c r="H319" s="250">
        <f>'Entrada Ano1'!I57</f>
        <v>0</v>
      </c>
      <c r="I319" s="30"/>
      <c r="J319" s="201" t="s">
        <v>150</v>
      </c>
      <c r="K319" s="201"/>
      <c r="L319" s="17" t="e">
        <f t="shared" si="4"/>
        <v>#DIV/0!</v>
      </c>
      <c r="M319" s="145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2.75" customHeight="1" x14ac:dyDescent="0.25">
      <c r="A320" s="144"/>
      <c r="C320" s="202" t="s">
        <v>286</v>
      </c>
      <c r="E320" s="175" t="e">
        <f>L313</f>
        <v>#DIV/0!</v>
      </c>
      <c r="F320" s="11" t="s">
        <v>281</v>
      </c>
      <c r="G320" s="7" t="s">
        <v>207</v>
      </c>
      <c r="H320" s="250">
        <f>'Entrada Ano1'!K57</f>
        <v>0</v>
      </c>
      <c r="I320" s="30"/>
      <c r="J320" s="201" t="s">
        <v>150</v>
      </c>
      <c r="K320" s="201"/>
      <c r="L320" s="17" t="e">
        <f t="shared" si="4"/>
        <v>#DIV/0!</v>
      </c>
      <c r="M320" s="145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18" ht="12.75" customHeight="1" x14ac:dyDescent="0.25">
      <c r="A321" s="144"/>
      <c r="C321" s="200"/>
      <c r="D321" s="200"/>
      <c r="E321" s="166"/>
      <c r="F321" s="10"/>
      <c r="G321" s="7"/>
      <c r="H321" s="9"/>
      <c r="I321" s="30"/>
      <c r="J321" s="201"/>
      <c r="K321" s="201"/>
      <c r="L321" s="252"/>
      <c r="M321" s="145"/>
    </row>
    <row r="322" spans="1:18" ht="12.75" customHeight="1" x14ac:dyDescent="0.25">
      <c r="A322" s="144"/>
      <c r="C322" s="200"/>
      <c r="D322" s="200"/>
      <c r="E322" s="166"/>
      <c r="F322" s="10"/>
      <c r="G322" s="183" t="s">
        <v>27</v>
      </c>
      <c r="H322" s="250">
        <f>SUM(H317:H320)</f>
        <v>0</v>
      </c>
      <c r="I322" s="10" t="s">
        <v>287</v>
      </c>
      <c r="J322" s="201"/>
      <c r="K322" s="201"/>
      <c r="L322" s="17" t="e">
        <f>SUM(L317:L320)</f>
        <v>#DIV/0!</v>
      </c>
      <c r="M322" s="145" t="s">
        <v>288</v>
      </c>
    </row>
    <row r="323" spans="1:18" ht="12.75" customHeight="1" x14ac:dyDescent="0.25">
      <c r="A323" s="144"/>
      <c r="C323" s="200"/>
      <c r="D323" s="200"/>
      <c r="E323" s="166"/>
      <c r="F323" s="10"/>
      <c r="G323" s="7"/>
      <c r="I323" s="30"/>
      <c r="J323" s="201"/>
      <c r="K323" s="201"/>
      <c r="L323" s="252"/>
      <c r="M323" s="145"/>
    </row>
    <row r="324" spans="1:18" ht="12.75" customHeight="1" x14ac:dyDescent="0.25">
      <c r="A324" s="144"/>
      <c r="C324" s="200"/>
      <c r="D324" s="200"/>
      <c r="E324" s="166"/>
      <c r="F324" s="10"/>
      <c r="G324" s="7" t="s">
        <v>289</v>
      </c>
      <c r="I324" s="30"/>
      <c r="J324" s="201"/>
      <c r="K324" s="201"/>
      <c r="L324" s="188" t="e">
        <f>L322/H322</f>
        <v>#DIV/0!</v>
      </c>
      <c r="M324" s="145" t="s">
        <v>290</v>
      </c>
    </row>
    <row r="325" spans="1:18" ht="12.75" customHeight="1" x14ac:dyDescent="0.25">
      <c r="A325" s="144"/>
      <c r="B325" s="146" t="s">
        <v>291</v>
      </c>
      <c r="M325" s="145"/>
    </row>
    <row r="326" spans="1:18" ht="12.75" customHeight="1" x14ac:dyDescent="0.25">
      <c r="A326" s="144"/>
      <c r="C326" s="200"/>
      <c r="D326" s="200"/>
      <c r="E326" s="166"/>
      <c r="F326" s="10"/>
      <c r="G326" s="7"/>
      <c r="I326" s="30"/>
      <c r="J326" s="201"/>
      <c r="K326" s="201"/>
      <c r="L326" s="40"/>
      <c r="M326" s="145"/>
    </row>
    <row r="327" spans="1:18" ht="12.75" customHeight="1" x14ac:dyDescent="0.25">
      <c r="A327" s="144"/>
      <c r="C327" s="146" t="s">
        <v>292</v>
      </c>
      <c r="M327" s="145"/>
    </row>
    <row r="328" spans="1:18" ht="12.75" customHeight="1" x14ac:dyDescent="0.25">
      <c r="A328" s="144"/>
      <c r="G328" s="10" t="s">
        <v>293</v>
      </c>
      <c r="I328" s="10" t="s">
        <v>294</v>
      </c>
      <c r="M328" s="145"/>
    </row>
    <row r="329" spans="1:18" ht="12.75" customHeight="1" x14ac:dyDescent="0.25">
      <c r="A329" s="144"/>
      <c r="G329" s="10"/>
      <c r="M329" s="145"/>
    </row>
    <row r="330" spans="1:18" ht="12.75" customHeight="1" x14ac:dyDescent="0.25">
      <c r="A330" s="144"/>
      <c r="E330" s="197"/>
      <c r="F330" s="10" t="s">
        <v>207</v>
      </c>
      <c r="G330" s="253" t="str">
        <f>'Entrada Ano1'!M$62</f>
        <v/>
      </c>
      <c r="H330" s="10" t="s">
        <v>207</v>
      </c>
      <c r="I330" s="254">
        <f>'Entrada Ano1'!E89</f>
        <v>0</v>
      </c>
      <c r="K330" s="3" t="s">
        <v>150</v>
      </c>
      <c r="L330" s="17" t="e">
        <f>E330*G330*I330</f>
        <v>#VALUE!</v>
      </c>
      <c r="M330" s="145" t="s">
        <v>295</v>
      </c>
      <c r="O330" s="255"/>
      <c r="P330" s="255"/>
      <c r="Q330" s="255"/>
      <c r="R330" s="255"/>
    </row>
    <row r="331" spans="1:18" ht="12.75" customHeight="1" x14ac:dyDescent="0.25">
      <c r="A331" s="144"/>
      <c r="L331" s="9"/>
      <c r="M331" s="145"/>
    </row>
    <row r="332" spans="1:18" ht="12.75" customHeight="1" x14ac:dyDescent="0.25">
      <c r="A332" s="144"/>
      <c r="C332" s="146" t="s">
        <v>296</v>
      </c>
      <c r="L332" s="9"/>
      <c r="M332" s="145"/>
    </row>
    <row r="333" spans="1:18" ht="12.75" customHeight="1" x14ac:dyDescent="0.25">
      <c r="A333" s="144"/>
      <c r="G333" s="10" t="s">
        <v>293</v>
      </c>
      <c r="I333" s="10" t="s">
        <v>294</v>
      </c>
      <c r="L333" s="9"/>
      <c r="M333" s="145"/>
    </row>
    <row r="334" spans="1:18" ht="12.75" customHeight="1" x14ac:dyDescent="0.25">
      <c r="A334" s="144"/>
      <c r="L334" s="9"/>
      <c r="M334" s="145"/>
    </row>
    <row r="335" spans="1:18" ht="12.75" customHeight="1" x14ac:dyDescent="0.25">
      <c r="A335" s="144"/>
      <c r="E335" s="197"/>
      <c r="F335" s="10" t="s">
        <v>207</v>
      </c>
      <c r="G335" s="253" t="str">
        <f>'Entrada Ano1'!M$62</f>
        <v/>
      </c>
      <c r="H335" s="10" t="s">
        <v>207</v>
      </c>
      <c r="I335" s="254">
        <f>I330</f>
        <v>0</v>
      </c>
      <c r="J335" s="3"/>
      <c r="K335" s="3" t="s">
        <v>150</v>
      </c>
      <c r="L335" s="17" t="e">
        <f>E335*G335*I335</f>
        <v>#VALUE!</v>
      </c>
      <c r="M335" s="145" t="s">
        <v>295</v>
      </c>
      <c r="O335" s="255"/>
      <c r="P335" s="255"/>
      <c r="Q335" s="255"/>
      <c r="R335" s="255"/>
    </row>
    <row r="336" spans="1:18" ht="12.75" customHeight="1" x14ac:dyDescent="0.25">
      <c r="A336" s="144"/>
      <c r="L336" s="15"/>
      <c r="M336" s="145"/>
    </row>
    <row r="337" spans="1:18" ht="12.75" customHeight="1" x14ac:dyDescent="0.25">
      <c r="A337" s="144"/>
      <c r="C337" s="146" t="s">
        <v>297</v>
      </c>
      <c r="L337" s="17" t="e">
        <f>L330+L335</f>
        <v>#VALUE!</v>
      </c>
      <c r="M337" s="145" t="s">
        <v>295</v>
      </c>
    </row>
    <row r="338" spans="1:18" ht="12.75" customHeight="1" x14ac:dyDescent="0.25">
      <c r="A338" s="144"/>
      <c r="M338" s="145"/>
    </row>
    <row r="339" spans="1:18" ht="12.75" customHeight="1" x14ac:dyDescent="0.25">
      <c r="A339" s="144"/>
      <c r="B339" s="146" t="s">
        <v>298</v>
      </c>
      <c r="M339" s="145"/>
    </row>
    <row r="340" spans="1:18" ht="12.75" customHeight="1" x14ac:dyDescent="0.25">
      <c r="A340" s="144"/>
      <c r="G340" s="10" t="s">
        <v>293</v>
      </c>
      <c r="M340" s="145"/>
    </row>
    <row r="341" spans="1:18" ht="12.75" customHeight="1" x14ac:dyDescent="0.25">
      <c r="A341" s="144"/>
      <c r="M341" s="145"/>
    </row>
    <row r="342" spans="1:18" ht="12.75" customHeight="1" x14ac:dyDescent="0.25">
      <c r="A342" s="144"/>
      <c r="E342" s="197"/>
      <c r="F342" s="10" t="s">
        <v>207</v>
      </c>
      <c r="G342" s="253" t="str">
        <f>'Entrada Ano1'!M$62</f>
        <v/>
      </c>
      <c r="H342" s="10" t="s">
        <v>150</v>
      </c>
      <c r="I342" s="17" t="e">
        <f>E342*G342</f>
        <v>#VALUE!</v>
      </c>
      <c r="J342" s="3" t="s">
        <v>295</v>
      </c>
      <c r="M342" s="145"/>
      <c r="O342" s="167"/>
      <c r="P342" s="167"/>
      <c r="Q342" s="167"/>
      <c r="R342" s="167"/>
    </row>
    <row r="343" spans="1:18" ht="12.75" customHeight="1" x14ac:dyDescent="0.25">
      <c r="A343" s="144"/>
      <c r="M343" s="145"/>
    </row>
    <row r="344" spans="1:18" ht="12.75" customHeight="1" x14ac:dyDescent="0.25">
      <c r="A344" s="144"/>
      <c r="B344" s="146" t="s">
        <v>299</v>
      </c>
      <c r="M344" s="145"/>
    </row>
    <row r="345" spans="1:18" ht="12.75" customHeight="1" x14ac:dyDescent="0.25">
      <c r="A345" s="144"/>
      <c r="G345" s="10" t="s">
        <v>293</v>
      </c>
      <c r="M345" s="145"/>
    </row>
    <row r="346" spans="1:18" ht="12.75" customHeight="1" x14ac:dyDescent="0.25">
      <c r="A346" s="144"/>
      <c r="M346" s="145"/>
    </row>
    <row r="347" spans="1:18" ht="12.75" customHeight="1" x14ac:dyDescent="0.25">
      <c r="A347" s="144"/>
      <c r="E347" s="197"/>
      <c r="F347" s="10" t="s">
        <v>207</v>
      </c>
      <c r="G347" s="253" t="str">
        <f>'Entrada Ano1'!M$62</f>
        <v/>
      </c>
      <c r="H347" s="10" t="s">
        <v>150</v>
      </c>
      <c r="I347" s="17" t="e">
        <f>E347*G347</f>
        <v>#VALUE!</v>
      </c>
      <c r="J347" s="3" t="s">
        <v>300</v>
      </c>
      <c r="M347" s="145"/>
      <c r="O347" s="167"/>
      <c r="P347" s="167"/>
      <c r="Q347" s="167"/>
      <c r="R347" s="167"/>
    </row>
    <row r="348" spans="1:18" ht="12.75" customHeight="1" x14ac:dyDescent="0.25">
      <c r="A348" s="144"/>
      <c r="M348" s="145"/>
    </row>
    <row r="349" spans="1:18" ht="12.75" customHeight="1" x14ac:dyDescent="0.25">
      <c r="A349" s="144"/>
      <c r="B349" s="146" t="s">
        <v>301</v>
      </c>
      <c r="M349" s="145"/>
    </row>
    <row r="350" spans="1:18" ht="12.75" customHeight="1" x14ac:dyDescent="0.25">
      <c r="A350" s="144"/>
      <c r="M350" s="145"/>
    </row>
    <row r="351" spans="1:18" ht="12.75" customHeight="1" x14ac:dyDescent="0.25">
      <c r="A351" s="144"/>
      <c r="C351" s="146" t="s">
        <v>302</v>
      </c>
      <c r="I351" s="253" t="e">
        <f>SUM('Entrada Ano1'!E$93*'Entrada Ano1'!E$57,'Entrada Ano1'!G$93*'Entrada Ano1'!G$57,'Entrada Ano1'!I$93*'Entrada Ano1'!I$57,'Entrada Ano1'!K$93*'Entrada Ano1'!K$57)/'Entrada Ano1'!M$57</f>
        <v>#DIV/0!</v>
      </c>
      <c r="J351" s="146" t="s">
        <v>295</v>
      </c>
      <c r="M351" s="145"/>
    </row>
    <row r="352" spans="1:18" ht="12.75" customHeight="1" x14ac:dyDescent="0.25">
      <c r="A352" s="144"/>
      <c r="I352" s="22"/>
      <c r="M352" s="145"/>
    </row>
    <row r="353" spans="1:18" ht="12.75" customHeight="1" x14ac:dyDescent="0.25">
      <c r="A353" s="144"/>
      <c r="C353" s="146" t="s">
        <v>303</v>
      </c>
      <c r="D353" s="30"/>
      <c r="G353" s="256"/>
      <c r="I353" s="253" t="e">
        <f>SUM('Entrada Ano1'!E$95*'Entrada Ano1'!E$57,'Entrada Ano1'!G$95*'Entrada Ano1'!G$57,'Entrada Ano1'!I$95*'Entrada Ano1'!I$57,'Entrada Ano1'!K$95*'Entrada Ano1'!K$57)/'Entrada Ano1'!M$57</f>
        <v>#DIV/0!</v>
      </c>
      <c r="J353" s="146" t="s">
        <v>295</v>
      </c>
      <c r="K353" s="10"/>
      <c r="L353" s="131"/>
      <c r="M353" s="145"/>
    </row>
    <row r="354" spans="1:18" ht="12.75" customHeight="1" x14ac:dyDescent="0.25">
      <c r="A354" s="144"/>
      <c r="D354" s="30"/>
      <c r="G354" s="256"/>
      <c r="I354" s="155"/>
      <c r="J354" s="10"/>
      <c r="K354" s="10"/>
      <c r="L354" s="131"/>
      <c r="M354" s="145"/>
    </row>
    <row r="355" spans="1:18" ht="12.75" customHeight="1" x14ac:dyDescent="0.25">
      <c r="A355" s="144"/>
      <c r="C355" s="146" t="s">
        <v>304</v>
      </c>
      <c r="I355" s="253" t="e">
        <f>SUM('Entrada Ano1'!E$99*'Entrada Ano1'!E$57,'Entrada Ano1'!G$99*'Entrada Ano1'!G$57,'Entrada Ano1'!I$99*'Entrada Ano1'!I$57,'Entrada Ano1'!K$99*'Entrada Ano1'!K$57)/'Entrada Ano1'!M$57</f>
        <v>#DIV/0!</v>
      </c>
      <c r="J355" s="146" t="s">
        <v>305</v>
      </c>
      <c r="M355" s="145"/>
    </row>
    <row r="356" spans="1:18" ht="12.75" customHeight="1" x14ac:dyDescent="0.25">
      <c r="A356" s="144"/>
      <c r="G356" s="131"/>
      <c r="I356" s="155"/>
      <c r="J356" s="10"/>
      <c r="K356" s="10"/>
      <c r="L356" s="131"/>
      <c r="M356" s="145"/>
    </row>
    <row r="357" spans="1:18" ht="12.75" customHeight="1" x14ac:dyDescent="0.25">
      <c r="A357" s="144"/>
      <c r="C357" s="146" t="s">
        <v>306</v>
      </c>
      <c r="I357" s="253">
        <f>'Entrada Ano1'!E97</f>
        <v>0</v>
      </c>
      <c r="J357" s="146" t="s">
        <v>305</v>
      </c>
      <c r="M357" s="145"/>
    </row>
    <row r="358" spans="1:18" ht="12.75" customHeight="1" x14ac:dyDescent="0.25">
      <c r="A358" s="144"/>
      <c r="G358" s="131"/>
      <c r="J358" s="10"/>
      <c r="K358" s="10"/>
      <c r="L358" s="131"/>
      <c r="M358" s="145"/>
    </row>
    <row r="359" spans="1:18" ht="12.75" customHeight="1" x14ac:dyDescent="0.25">
      <c r="A359" s="144"/>
      <c r="C359" s="146" t="s">
        <v>307</v>
      </c>
      <c r="G359" s="131"/>
      <c r="J359" s="10"/>
      <c r="K359" s="10"/>
      <c r="L359" s="257" t="e">
        <f>SUM(I351,I353,I355,I357)</f>
        <v>#DIV/0!</v>
      </c>
      <c r="M359" s="145" t="s">
        <v>295</v>
      </c>
    </row>
    <row r="360" spans="1:18" ht="12.75" customHeight="1" x14ac:dyDescent="0.25">
      <c r="A360" s="144"/>
      <c r="M360" s="145"/>
    </row>
    <row r="361" spans="1:18" ht="12.75" customHeight="1" x14ac:dyDescent="0.25">
      <c r="A361" s="144"/>
      <c r="B361" s="146" t="s">
        <v>308</v>
      </c>
      <c r="M361" s="145"/>
    </row>
    <row r="362" spans="1:18" ht="12.75" customHeight="1" x14ac:dyDescent="0.25">
      <c r="A362" s="144"/>
      <c r="M362" s="145"/>
    </row>
    <row r="363" spans="1:18" ht="12.75" customHeight="1" x14ac:dyDescent="0.25">
      <c r="A363" s="144"/>
      <c r="C363" s="3" t="s">
        <v>309</v>
      </c>
      <c r="L363" s="253" t="e">
        <f>L$152</f>
        <v>#DIV/0!</v>
      </c>
      <c r="M363" s="145" t="s">
        <v>295</v>
      </c>
      <c r="O363" s="255"/>
      <c r="P363" s="255"/>
      <c r="Q363" s="255"/>
      <c r="R363" s="255"/>
    </row>
    <row r="364" spans="1:18" ht="12.75" customHeight="1" x14ac:dyDescent="0.25">
      <c r="A364" s="144"/>
      <c r="L364" s="18"/>
      <c r="M364" s="145"/>
    </row>
    <row r="365" spans="1:18" ht="12.75" customHeight="1" x14ac:dyDescent="0.25">
      <c r="A365" s="144"/>
      <c r="C365" s="146" t="s">
        <v>310</v>
      </c>
      <c r="I365" s="7"/>
      <c r="L365" s="253" t="e">
        <f>L$324</f>
        <v>#DIV/0!</v>
      </c>
      <c r="M365" s="145" t="s">
        <v>295</v>
      </c>
      <c r="O365" s="255"/>
      <c r="P365" s="255"/>
      <c r="Q365" s="255"/>
      <c r="R365" s="255"/>
    </row>
    <row r="366" spans="1:18" ht="12.75" customHeight="1" x14ac:dyDescent="0.25">
      <c r="A366" s="144"/>
      <c r="L366" s="18"/>
      <c r="M366" s="145"/>
    </row>
    <row r="367" spans="1:18" ht="12.75" customHeight="1" x14ac:dyDescent="0.25">
      <c r="A367" s="144"/>
      <c r="C367" s="146" t="s">
        <v>311</v>
      </c>
      <c r="L367" s="253" t="e">
        <f>L$337</f>
        <v>#VALUE!</v>
      </c>
      <c r="M367" s="145" t="s">
        <v>295</v>
      </c>
    </row>
    <row r="368" spans="1:18" ht="12.75" customHeight="1" x14ac:dyDescent="0.25">
      <c r="A368" s="144"/>
      <c r="L368" s="18"/>
      <c r="M368" s="145"/>
    </row>
    <row r="369" spans="1:18" ht="12.75" customHeight="1" x14ac:dyDescent="0.25">
      <c r="A369" s="144"/>
      <c r="C369" s="146" t="s">
        <v>312</v>
      </c>
      <c r="L369" s="253" t="e">
        <f>I$342</f>
        <v>#VALUE!</v>
      </c>
      <c r="M369" s="145" t="s">
        <v>295</v>
      </c>
      <c r="O369" s="255"/>
      <c r="P369" s="255"/>
      <c r="Q369" s="255"/>
      <c r="R369" s="255"/>
    </row>
    <row r="370" spans="1:18" ht="12.75" customHeight="1" x14ac:dyDescent="0.25">
      <c r="A370" s="144"/>
      <c r="L370" s="18"/>
      <c r="M370" s="145"/>
    </row>
    <row r="371" spans="1:18" ht="12.75" customHeight="1" x14ac:dyDescent="0.25">
      <c r="A371" s="144"/>
      <c r="C371" s="146" t="s">
        <v>313</v>
      </c>
      <c r="L371" s="253" t="e">
        <f>I$347</f>
        <v>#VALUE!</v>
      </c>
      <c r="M371" s="145" t="s">
        <v>295</v>
      </c>
      <c r="O371" s="255"/>
      <c r="P371" s="255"/>
      <c r="Q371" s="255"/>
      <c r="R371" s="255"/>
    </row>
    <row r="372" spans="1:18" ht="12.75" customHeight="1" x14ac:dyDescent="0.25">
      <c r="A372" s="144"/>
      <c r="L372" s="18"/>
      <c r="M372" s="145"/>
    </row>
    <row r="373" spans="1:18" ht="12.75" customHeight="1" x14ac:dyDescent="0.25">
      <c r="A373" s="144"/>
      <c r="C373" s="146" t="s">
        <v>314</v>
      </c>
      <c r="L373" s="253" t="e">
        <f>L$359</f>
        <v>#DIV/0!</v>
      </c>
      <c r="M373" s="145" t="s">
        <v>295</v>
      </c>
      <c r="O373" s="255"/>
      <c r="P373" s="255"/>
      <c r="Q373" s="255"/>
      <c r="R373" s="255"/>
    </row>
    <row r="374" spans="1:18" ht="12.75" customHeight="1" x14ac:dyDescent="0.25">
      <c r="A374" s="144"/>
      <c r="L374" s="18"/>
      <c r="M374" s="145"/>
    </row>
    <row r="375" spans="1:18" ht="12.75" customHeight="1" x14ac:dyDescent="0.25">
      <c r="A375" s="144"/>
      <c r="C375" s="146" t="s">
        <v>315</v>
      </c>
      <c r="L375" s="257" t="e">
        <f>ROUND(SUM(L363:L373),4)</f>
        <v>#DIV/0!</v>
      </c>
      <c r="M375" s="145" t="s">
        <v>295</v>
      </c>
      <c r="N375" s="258"/>
    </row>
    <row r="376" spans="1:18" ht="12.75" customHeight="1" x14ac:dyDescent="0.25">
      <c r="A376" s="144"/>
      <c r="M376" s="145"/>
    </row>
    <row r="377" spans="1:18" ht="12.75" customHeight="1" x14ac:dyDescent="0.25">
      <c r="A377" s="144"/>
      <c r="M377" s="145"/>
    </row>
    <row r="378" spans="1:18" ht="12.75" customHeight="1" x14ac:dyDescent="0.25">
      <c r="A378" s="144">
        <v>3</v>
      </c>
      <c r="B378" s="146" t="s">
        <v>316</v>
      </c>
      <c r="M378" s="145"/>
    </row>
    <row r="379" spans="1:18" ht="12.75" customHeight="1" x14ac:dyDescent="0.25">
      <c r="A379" s="144"/>
      <c r="M379" s="145"/>
    </row>
    <row r="380" spans="1:18" ht="12.75" customHeight="1" x14ac:dyDescent="0.25">
      <c r="A380" s="144"/>
      <c r="B380" s="259" t="s">
        <v>238</v>
      </c>
      <c r="C380" s="260"/>
      <c r="D380" s="261" t="s">
        <v>55</v>
      </c>
      <c r="E380" s="363" t="s">
        <v>317</v>
      </c>
      <c r="F380" s="338"/>
      <c r="G380" s="261" t="s">
        <v>33</v>
      </c>
      <c r="H380" s="363" t="s">
        <v>139</v>
      </c>
      <c r="I380" s="338"/>
      <c r="L380" s="262" t="s">
        <v>27</v>
      </c>
      <c r="M380" s="145"/>
    </row>
    <row r="381" spans="1:18" ht="12.75" hidden="1" customHeight="1" x14ac:dyDescent="0.25">
      <c r="A381" s="144"/>
      <c r="B381" s="263" t="s">
        <v>318</v>
      </c>
      <c r="C381" s="264"/>
      <c r="D381" s="265">
        <f>'Entrada Ano1'!E106</f>
        <v>0</v>
      </c>
      <c r="E381" s="364">
        <f>'Entrada Ano1'!G106</f>
        <v>0</v>
      </c>
      <c r="F381" s="365"/>
      <c r="G381" s="266">
        <f>'Entrada Ano1'!I106</f>
        <v>0</v>
      </c>
      <c r="H381" s="364">
        <f>'Entrada Ano1'!K106</f>
        <v>0</v>
      </c>
      <c r="I381" s="365"/>
      <c r="L381" s="267">
        <f t="shared" ref="L381:L383" si="5">SUM(D381:I381)</f>
        <v>0</v>
      </c>
      <c r="M381" s="145"/>
    </row>
    <row r="382" spans="1:18" ht="12.75" hidden="1" customHeight="1" x14ac:dyDescent="0.25">
      <c r="A382" s="144"/>
      <c r="B382" s="268" t="s">
        <v>319</v>
      </c>
      <c r="C382" s="269"/>
      <c r="D382" s="270">
        <f>'Entrada Ano1'!E107</f>
        <v>0</v>
      </c>
      <c r="E382" s="366">
        <f>'Entrada Ano1'!G107</f>
        <v>0</v>
      </c>
      <c r="F382" s="367"/>
      <c r="G382" s="271">
        <f>'Entrada Ano1'!I107</f>
        <v>0</v>
      </c>
      <c r="H382" s="366">
        <f>'Entrada Ano1'!K107</f>
        <v>0</v>
      </c>
      <c r="I382" s="367"/>
      <c r="L382" s="267">
        <f t="shared" si="5"/>
        <v>0</v>
      </c>
      <c r="M382" s="145"/>
    </row>
    <row r="383" spans="1:18" ht="12.75" customHeight="1" x14ac:dyDescent="0.25">
      <c r="A383" s="144"/>
      <c r="B383" s="272" t="s">
        <v>320</v>
      </c>
      <c r="C383" s="273"/>
      <c r="D383" s="274">
        <f>'Entrada Ano1'!E57</f>
        <v>0</v>
      </c>
      <c r="E383" s="368">
        <f>'Entrada Ano1'!G57</f>
        <v>0</v>
      </c>
      <c r="F383" s="369"/>
      <c r="G383" s="275">
        <f>'Entrada Ano1'!I57</f>
        <v>0</v>
      </c>
      <c r="H383" s="368">
        <f>'Entrada Ano1'!K57</f>
        <v>0</v>
      </c>
      <c r="I383" s="369"/>
      <c r="L383" s="46">
        <f t="shared" si="5"/>
        <v>0</v>
      </c>
      <c r="M383" s="145"/>
    </row>
    <row r="384" spans="1:18" ht="12.75" customHeight="1" x14ac:dyDescent="0.25">
      <c r="A384" s="144"/>
      <c r="I384" s="19"/>
      <c r="M384" s="145"/>
    </row>
    <row r="385" spans="1:14" ht="12.75" customHeight="1" x14ac:dyDescent="0.25">
      <c r="A385" s="144"/>
      <c r="B385" s="259" t="s">
        <v>89</v>
      </c>
      <c r="C385" s="260"/>
      <c r="D385" s="261" t="s">
        <v>27</v>
      </c>
      <c r="E385" s="370"/>
      <c r="F385" s="332"/>
      <c r="G385" s="10"/>
      <c r="I385" s="12"/>
      <c r="L385" s="262" t="s">
        <v>27</v>
      </c>
      <c r="M385" s="145"/>
      <c r="N385" s="3"/>
    </row>
    <row r="386" spans="1:14" ht="12.75" hidden="1" customHeight="1" x14ac:dyDescent="0.25">
      <c r="A386" s="144"/>
      <c r="B386" s="263" t="s">
        <v>318</v>
      </c>
      <c r="C386" s="276"/>
      <c r="D386" s="265">
        <f>'Entrada Ano1'!E110</f>
        <v>0</v>
      </c>
      <c r="E386" s="357"/>
      <c r="F386" s="332"/>
      <c r="G386" s="200"/>
      <c r="I386" s="66"/>
      <c r="L386" s="267">
        <f t="shared" ref="L386:L388" si="6">SUM(D386:G386)</f>
        <v>0</v>
      </c>
      <c r="M386" s="145"/>
    </row>
    <row r="387" spans="1:14" ht="12.75" hidden="1" customHeight="1" x14ac:dyDescent="0.25">
      <c r="A387" s="144"/>
      <c r="B387" s="268" t="s">
        <v>321</v>
      </c>
      <c r="C387" s="277"/>
      <c r="D387" s="278">
        <f>'Entrada Ano1'!E111</f>
        <v>0</v>
      </c>
      <c r="E387" s="357"/>
      <c r="F387" s="332"/>
      <c r="G387" s="200"/>
      <c r="I387" s="66"/>
      <c r="L387" s="267">
        <f t="shared" si="6"/>
        <v>0</v>
      </c>
      <c r="M387" s="145"/>
    </row>
    <row r="388" spans="1:14" ht="12.75" customHeight="1" x14ac:dyDescent="0.25">
      <c r="A388" s="144"/>
      <c r="B388" s="272" t="s">
        <v>320</v>
      </c>
      <c r="C388" s="279"/>
      <c r="D388" s="274">
        <f>'Entrada Ano1'!E112</f>
        <v>0</v>
      </c>
      <c r="E388" s="357"/>
      <c r="F388" s="332"/>
      <c r="G388" s="200"/>
      <c r="I388" s="66"/>
      <c r="L388" s="280">
        <f t="shared" si="6"/>
        <v>0</v>
      </c>
      <c r="M388" s="145"/>
    </row>
    <row r="389" spans="1:14" ht="12.75" customHeight="1" x14ac:dyDescent="0.25">
      <c r="A389" s="144"/>
      <c r="B389" s="259" t="s">
        <v>322</v>
      </c>
      <c r="C389" s="281"/>
      <c r="D389" s="274" t="e">
        <f>D388/L383*12</f>
        <v>#DIV/0!</v>
      </c>
      <c r="E389" s="357"/>
      <c r="F389" s="332"/>
      <c r="G389" s="200"/>
      <c r="H389" s="9"/>
      <c r="I389" s="66"/>
      <c r="J389" s="9"/>
      <c r="K389" s="9"/>
      <c r="L389" s="46" t="e">
        <f>L388/L383*12</f>
        <v>#DIV/0!</v>
      </c>
      <c r="M389" s="145"/>
    </row>
    <row r="390" spans="1:14" ht="12.75" customHeight="1" x14ac:dyDescent="0.25">
      <c r="A390" s="144"/>
      <c r="M390" s="145"/>
    </row>
    <row r="391" spans="1:14" ht="11.25" customHeight="1" x14ac:dyDescent="0.25">
      <c r="A391" s="144"/>
      <c r="B391" s="259" t="s">
        <v>323</v>
      </c>
      <c r="C391" s="260"/>
      <c r="D391" s="260"/>
      <c r="E391" s="281"/>
      <c r="M391" s="145"/>
    </row>
    <row r="392" spans="1:14" ht="13.5" customHeight="1" x14ac:dyDescent="0.25">
      <c r="A392" s="144"/>
      <c r="B392" s="259"/>
      <c r="C392" s="260"/>
      <c r="D392" s="260" t="s">
        <v>324</v>
      </c>
      <c r="E392" s="281"/>
      <c r="L392" s="282">
        <f>'Entrada Ano1'!M118</f>
        <v>0</v>
      </c>
      <c r="M392" s="145"/>
    </row>
    <row r="393" spans="1:14" ht="12.75" customHeight="1" x14ac:dyDescent="0.25">
      <c r="A393" s="144"/>
      <c r="B393" s="259"/>
      <c r="C393" s="260"/>
      <c r="D393" s="260" t="s">
        <v>325</v>
      </c>
      <c r="E393" s="281"/>
      <c r="K393" s="146" t="s">
        <v>326</v>
      </c>
      <c r="L393" s="46">
        <f>L392</f>
        <v>0</v>
      </c>
      <c r="M393" s="145"/>
      <c r="N393" s="3"/>
    </row>
    <row r="394" spans="1:14" ht="12.75" customHeight="1" x14ac:dyDescent="0.25">
      <c r="A394" s="144"/>
      <c r="L394" s="200"/>
      <c r="M394" s="145"/>
    </row>
    <row r="395" spans="1:14" ht="12.75" customHeight="1" x14ac:dyDescent="0.25">
      <c r="A395" s="144"/>
      <c r="B395" s="259" t="s">
        <v>327</v>
      </c>
      <c r="C395" s="260"/>
      <c r="D395" s="260"/>
      <c r="E395" s="281"/>
      <c r="L395" s="200"/>
      <c r="M395" s="145"/>
    </row>
    <row r="396" spans="1:14" ht="12.75" hidden="1" customHeight="1" x14ac:dyDescent="0.25">
      <c r="A396" s="144"/>
      <c r="B396" s="259"/>
      <c r="C396" s="260"/>
      <c r="D396" s="260" t="s">
        <v>328</v>
      </c>
      <c r="E396" s="281"/>
      <c r="K396" s="146" t="s">
        <v>101</v>
      </c>
      <c r="L396" s="283" t="e">
        <f t="shared" ref="L396:L397" si="7">L392/L$388</f>
        <v>#DIV/0!</v>
      </c>
      <c r="M396" s="145"/>
    </row>
    <row r="397" spans="1:14" ht="12.75" customHeight="1" x14ac:dyDescent="0.25">
      <c r="A397" s="144"/>
      <c r="B397" s="259"/>
      <c r="C397" s="260"/>
      <c r="D397" s="260" t="s">
        <v>329</v>
      </c>
      <c r="E397" s="281"/>
      <c r="K397" s="146" t="s">
        <v>102</v>
      </c>
      <c r="L397" s="284" t="e">
        <f t="shared" si="7"/>
        <v>#DIV/0!</v>
      </c>
      <c r="M397" s="145"/>
    </row>
    <row r="398" spans="1:14" ht="12.75" customHeight="1" x14ac:dyDescent="0.25">
      <c r="A398" s="144"/>
      <c r="M398" s="145"/>
    </row>
    <row r="399" spans="1:14" ht="12.75" customHeight="1" x14ac:dyDescent="0.25">
      <c r="A399" s="144"/>
      <c r="B399" s="259" t="s">
        <v>330</v>
      </c>
      <c r="C399" s="260"/>
      <c r="D399" s="260"/>
      <c r="E399" s="281"/>
      <c r="M399" s="145"/>
    </row>
    <row r="400" spans="1:14" ht="12.75" hidden="1" customHeight="1" x14ac:dyDescent="0.25">
      <c r="A400" s="144"/>
      <c r="B400" s="259"/>
      <c r="C400" s="260"/>
      <c r="D400" s="260" t="s">
        <v>331</v>
      </c>
      <c r="E400" s="281"/>
      <c r="L400" s="254">
        <f>'Entrada Ano1'!M124</f>
        <v>0</v>
      </c>
      <c r="M400" s="145"/>
    </row>
    <row r="401" spans="1:20" ht="12.75" hidden="1" customHeight="1" x14ac:dyDescent="0.25">
      <c r="A401" s="144"/>
      <c r="B401" s="259"/>
      <c r="C401" s="260"/>
      <c r="D401" s="260" t="s">
        <v>105</v>
      </c>
      <c r="E401" s="281"/>
      <c r="L401" s="254">
        <f>'Entrada Ano1'!M125</f>
        <v>0</v>
      </c>
      <c r="M401" s="145"/>
    </row>
    <row r="402" spans="1:20" ht="12.75" customHeight="1" x14ac:dyDescent="0.25">
      <c r="A402" s="144"/>
      <c r="B402" s="259"/>
      <c r="C402" s="260"/>
      <c r="D402" s="260" t="s">
        <v>107</v>
      </c>
      <c r="E402" s="281"/>
      <c r="L402" s="285">
        <f>'Entrada Ano1'!M127</f>
        <v>0</v>
      </c>
      <c r="M402" s="145"/>
    </row>
    <row r="403" spans="1:20" ht="12.75" customHeight="1" x14ac:dyDescent="0.25">
      <c r="A403" s="144"/>
      <c r="B403" s="259"/>
      <c r="C403" s="260"/>
      <c r="D403" s="260" t="s">
        <v>106</v>
      </c>
      <c r="E403" s="281"/>
      <c r="L403" s="285">
        <f>'Entrada Ano1'!M126</f>
        <v>0</v>
      </c>
      <c r="M403" s="145"/>
    </row>
    <row r="404" spans="1:20" ht="12.75" hidden="1" customHeight="1" x14ac:dyDescent="0.25">
      <c r="A404" s="144"/>
      <c r="B404" s="259"/>
      <c r="C404" s="260"/>
      <c r="D404" s="260"/>
      <c r="E404" s="281"/>
      <c r="L404" s="285"/>
      <c r="M404" s="145"/>
    </row>
    <row r="405" spans="1:20" ht="12.75" customHeight="1" x14ac:dyDescent="0.25">
      <c r="A405" s="144"/>
      <c r="B405" s="259" t="s">
        <v>108</v>
      </c>
      <c r="C405" s="260"/>
      <c r="D405" s="260"/>
      <c r="E405" s="281"/>
      <c r="K405" s="146" t="s">
        <v>332</v>
      </c>
      <c r="L405" s="285">
        <f>SUM(L400:L404)</f>
        <v>0</v>
      </c>
      <c r="M405" s="145"/>
    </row>
    <row r="406" spans="1:20" ht="12.75" customHeight="1" x14ac:dyDescent="0.25">
      <c r="A406" s="144"/>
      <c r="M406" s="145"/>
    </row>
    <row r="407" spans="1:20" ht="12.75" customHeight="1" x14ac:dyDescent="0.25">
      <c r="A407" s="144"/>
      <c r="L407" s="10" t="s">
        <v>112</v>
      </c>
      <c r="M407" s="145"/>
    </row>
    <row r="408" spans="1:20" ht="12.75" customHeight="1" x14ac:dyDescent="0.25">
      <c r="A408" s="144"/>
      <c r="B408" s="4" t="s">
        <v>333</v>
      </c>
      <c r="C408" s="4"/>
      <c r="D408" s="4"/>
      <c r="E408" s="4"/>
      <c r="F408" s="4"/>
      <c r="G408" s="4"/>
      <c r="H408" s="4"/>
      <c r="I408" s="4"/>
      <c r="J408" s="4"/>
      <c r="K408" s="4"/>
      <c r="L408" s="286" t="e">
        <f>L118</f>
        <v>#VALUE!</v>
      </c>
      <c r="M408" s="145" t="s">
        <v>334</v>
      </c>
      <c r="N408" s="7"/>
      <c r="O408" s="258"/>
      <c r="P408" s="258"/>
      <c r="Q408" s="258"/>
      <c r="R408" s="258"/>
    </row>
    <row r="409" spans="1:20" ht="12.75" customHeight="1" x14ac:dyDescent="0.25">
      <c r="A409" s="144"/>
      <c r="M409" s="145"/>
      <c r="O409" s="258"/>
      <c r="P409" s="258"/>
      <c r="Q409" s="258"/>
      <c r="R409" s="258"/>
    </row>
    <row r="410" spans="1:20" ht="12.75" customHeight="1" x14ac:dyDescent="0.25">
      <c r="A410" s="144"/>
      <c r="B410" s="4" t="s">
        <v>335</v>
      </c>
      <c r="C410" s="4"/>
      <c r="M410" s="145"/>
      <c r="O410" s="7"/>
      <c r="P410" s="7"/>
      <c r="Q410" s="7"/>
      <c r="R410" s="7"/>
      <c r="S410" s="7"/>
      <c r="T410" s="7"/>
    </row>
    <row r="411" spans="1:20" ht="12.75" customHeight="1" x14ac:dyDescent="0.25">
      <c r="A411" s="144"/>
      <c r="M411" s="145"/>
      <c r="N411" s="7"/>
      <c r="O411" s="7"/>
      <c r="P411" s="7"/>
      <c r="Q411" s="7"/>
      <c r="R411" s="7"/>
      <c r="S411" s="7"/>
      <c r="T411" s="7"/>
    </row>
    <row r="412" spans="1:20" ht="12.75" customHeight="1" x14ac:dyDescent="0.25">
      <c r="A412" s="144"/>
      <c r="C412" s="10" t="s">
        <v>336</v>
      </c>
      <c r="D412" s="10"/>
      <c r="G412" s="10" t="s">
        <v>337</v>
      </c>
      <c r="L412" s="10" t="s">
        <v>338</v>
      </c>
      <c r="M412" s="145"/>
      <c r="N412" s="7"/>
      <c r="O412" s="7"/>
      <c r="P412" s="7"/>
      <c r="Q412" s="7"/>
      <c r="R412" s="7"/>
      <c r="S412" s="7"/>
      <c r="T412" s="7"/>
    </row>
    <row r="413" spans="1:20" ht="12.75" customHeight="1" x14ac:dyDescent="0.25">
      <c r="A413" s="144"/>
      <c r="C413" s="287" t="e">
        <f>L375</f>
        <v>#DIV/0!</v>
      </c>
      <c r="D413" s="288" t="s">
        <v>339</v>
      </c>
      <c r="F413" s="289"/>
      <c r="G413" s="290" t="e">
        <f>L388*12/L383</f>
        <v>#DIV/0!</v>
      </c>
      <c r="H413" s="10"/>
      <c r="K413" s="146" t="s">
        <v>150</v>
      </c>
      <c r="L413" s="286" t="e">
        <f>C413/G413</f>
        <v>#DIV/0!</v>
      </c>
      <c r="M413" s="145" t="s">
        <v>334</v>
      </c>
      <c r="N413" s="7"/>
      <c r="O413" s="7"/>
      <c r="P413" s="7"/>
      <c r="Q413" s="7"/>
      <c r="R413" s="7"/>
      <c r="S413" s="7"/>
      <c r="T413" s="7"/>
    </row>
    <row r="414" spans="1:20" ht="12.75" customHeight="1" x14ac:dyDescent="0.25">
      <c r="A414" s="144"/>
      <c r="C414" s="228"/>
      <c r="D414" s="3"/>
      <c r="G414" s="200"/>
      <c r="H414" s="10"/>
      <c r="L414" s="291"/>
      <c r="M414" s="145"/>
      <c r="N414" s="7"/>
      <c r="O414" s="7"/>
      <c r="P414" s="7"/>
      <c r="Q414" s="7"/>
      <c r="R414" s="7"/>
      <c r="S414" s="7"/>
      <c r="T414" s="7"/>
    </row>
    <row r="415" spans="1:20" ht="12.75" customHeight="1" x14ac:dyDescent="0.25">
      <c r="A415" s="144"/>
      <c r="B415" s="4" t="s">
        <v>340</v>
      </c>
      <c r="C415" s="292"/>
      <c r="D415" s="4"/>
      <c r="G415" s="200"/>
      <c r="H415" s="10"/>
      <c r="L415" s="286" t="e">
        <f>L408+L413</f>
        <v>#VALUE!</v>
      </c>
      <c r="M415" s="145" t="s">
        <v>334</v>
      </c>
      <c r="N415" s="7"/>
      <c r="O415" s="7"/>
      <c r="P415" s="7"/>
      <c r="Q415" s="7"/>
      <c r="R415" s="7"/>
      <c r="S415" s="7"/>
      <c r="T415" s="7"/>
    </row>
    <row r="416" spans="1:20" ht="12.75" customHeight="1" x14ac:dyDescent="0.25">
      <c r="A416" s="144"/>
      <c r="M416" s="145"/>
      <c r="N416" s="7"/>
      <c r="O416" s="7"/>
      <c r="P416" s="7"/>
      <c r="Q416" s="7"/>
      <c r="R416" s="7"/>
      <c r="S416" s="7"/>
      <c r="T416" s="7"/>
    </row>
    <row r="417" spans="1:20" ht="12.75" hidden="1" customHeight="1" x14ac:dyDescent="0.25">
      <c r="A417" s="144"/>
      <c r="B417" s="146" t="s">
        <v>341</v>
      </c>
      <c r="F417" s="146" t="s">
        <v>342</v>
      </c>
      <c r="L417" s="293" t="e">
        <f>(#REF!+L413)*'Entrada Ano1'!E101</f>
        <v>#REF!</v>
      </c>
      <c r="M417" s="145"/>
      <c r="N417" s="7"/>
      <c r="O417" s="7"/>
      <c r="P417" s="7"/>
      <c r="Q417" s="7"/>
      <c r="R417" s="7"/>
      <c r="S417" s="7"/>
      <c r="T417" s="7"/>
    </row>
    <row r="418" spans="1:20" ht="13.5" hidden="1" customHeight="1" x14ac:dyDescent="0.25">
      <c r="A418" s="144"/>
      <c r="M418" s="145"/>
      <c r="N418" s="7"/>
      <c r="O418" s="7"/>
      <c r="P418" s="7"/>
      <c r="Q418" s="7"/>
      <c r="R418" s="7"/>
      <c r="S418" s="7"/>
      <c r="T418" s="7"/>
    </row>
    <row r="419" spans="1:20" ht="12.75" customHeight="1" x14ac:dyDescent="0.25">
      <c r="A419" s="294"/>
      <c r="B419" s="295" t="s">
        <v>343</v>
      </c>
      <c r="C419" s="1"/>
      <c r="D419" s="1"/>
      <c r="E419" s="1"/>
      <c r="F419" s="1"/>
      <c r="G419" s="1"/>
      <c r="H419" s="1"/>
      <c r="L419" s="291"/>
      <c r="M419" s="296"/>
      <c r="N419" s="7"/>
      <c r="O419" s="7"/>
      <c r="P419" s="7"/>
      <c r="Q419" s="7"/>
      <c r="R419" s="7"/>
      <c r="S419" s="7"/>
      <c r="T419" s="7"/>
    </row>
    <row r="420" spans="1:20" ht="12.75" customHeight="1" x14ac:dyDescent="0.25">
      <c r="A420" s="294"/>
      <c r="B420" s="295"/>
      <c r="C420" s="1"/>
      <c r="D420" s="1"/>
      <c r="E420" s="1"/>
      <c r="F420" s="1"/>
      <c r="G420" s="1"/>
      <c r="H420" s="1"/>
      <c r="L420" s="291"/>
      <c r="M420" s="296"/>
      <c r="N420" s="7"/>
      <c r="O420" s="7"/>
      <c r="P420" s="7"/>
      <c r="Q420" s="7"/>
      <c r="R420" s="7"/>
      <c r="S420" s="7"/>
      <c r="T420" s="7"/>
    </row>
    <row r="421" spans="1:20" ht="12.75" customHeight="1" x14ac:dyDescent="0.25">
      <c r="A421" s="294"/>
      <c r="B421" s="295"/>
      <c r="C421" s="1" t="s">
        <v>344</v>
      </c>
      <c r="D421" s="1"/>
      <c r="E421" s="1"/>
      <c r="F421" s="104" t="s">
        <v>345</v>
      </c>
      <c r="G421" s="1"/>
      <c r="H421" s="1"/>
      <c r="L421" s="291"/>
      <c r="M421" s="296"/>
      <c r="N421" s="7"/>
      <c r="O421" s="7"/>
      <c r="P421" s="7"/>
      <c r="Q421" s="7"/>
      <c r="R421" s="7"/>
      <c r="S421" s="7"/>
      <c r="T421" s="7"/>
    </row>
    <row r="422" spans="1:20" ht="12.75" customHeight="1" x14ac:dyDescent="0.25">
      <c r="A422" s="294"/>
      <c r="B422" s="295"/>
      <c r="C422" s="287" t="e">
        <f>L415</f>
        <v>#VALUE!</v>
      </c>
      <c r="D422" s="1"/>
      <c r="E422" s="1" t="s">
        <v>207</v>
      </c>
      <c r="F422" s="290">
        <f>D388</f>
        <v>0</v>
      </c>
      <c r="G422" s="104"/>
      <c r="H422" s="1"/>
      <c r="I422" s="30" t="s">
        <v>150</v>
      </c>
      <c r="L422" s="67" t="e">
        <f>C422*F422</f>
        <v>#VALUE!</v>
      </c>
      <c r="M422" s="296" t="s">
        <v>346</v>
      </c>
      <c r="N422" s="7"/>
      <c r="O422" s="7"/>
      <c r="P422" s="7"/>
      <c r="Q422" s="7"/>
      <c r="R422" s="7"/>
      <c r="S422" s="7"/>
      <c r="T422" s="7"/>
    </row>
    <row r="423" spans="1:20" ht="12.75" customHeight="1" x14ac:dyDescent="0.25">
      <c r="A423" s="294"/>
      <c r="B423" s="295"/>
      <c r="C423" s="1"/>
      <c r="D423" s="1"/>
      <c r="E423" s="1"/>
      <c r="F423" s="1"/>
      <c r="G423" s="1"/>
      <c r="H423" s="1"/>
      <c r="I423" s="1"/>
      <c r="J423" s="1"/>
      <c r="K423" s="1"/>
      <c r="L423" s="291"/>
      <c r="M423" s="296"/>
      <c r="N423" s="7"/>
      <c r="O423" s="7"/>
      <c r="P423" s="7"/>
      <c r="Q423" s="7"/>
      <c r="R423" s="7"/>
      <c r="S423" s="7"/>
      <c r="T423" s="7"/>
    </row>
    <row r="424" spans="1:20" ht="12.75" customHeight="1" x14ac:dyDescent="0.25">
      <c r="A424" s="294"/>
      <c r="B424" s="295" t="s">
        <v>347</v>
      </c>
      <c r="C424" s="1"/>
      <c r="D424" s="1"/>
      <c r="E424" s="1" t="s">
        <v>348</v>
      </c>
      <c r="F424" s="1" t="s">
        <v>349</v>
      </c>
      <c r="G424" s="1"/>
      <c r="H424" s="1"/>
      <c r="I424" s="1"/>
      <c r="J424" s="1"/>
      <c r="K424" s="1"/>
      <c r="L424" s="67" t="e">
        <f>L422*(1/(1-L405))</f>
        <v>#VALUE!</v>
      </c>
      <c r="M424" s="296"/>
      <c r="N424" s="7"/>
      <c r="O424" s="7"/>
      <c r="P424" s="7"/>
      <c r="Q424" s="7"/>
      <c r="R424" s="7"/>
      <c r="S424" s="7"/>
      <c r="T424" s="7"/>
    </row>
    <row r="425" spans="1:20" ht="12.75" customHeight="1" x14ac:dyDescent="0.25">
      <c r="A425" s="144"/>
      <c r="M425" s="145"/>
      <c r="N425" s="7"/>
      <c r="O425" s="7"/>
      <c r="P425" s="7"/>
      <c r="Q425" s="7"/>
      <c r="R425" s="7"/>
      <c r="S425" s="7"/>
      <c r="T425" s="7"/>
    </row>
    <row r="426" spans="1:20" ht="12.75" customHeight="1" x14ac:dyDescent="0.25">
      <c r="A426" s="144">
        <v>4</v>
      </c>
      <c r="B426" s="297" t="s">
        <v>350</v>
      </c>
      <c r="M426" s="145"/>
      <c r="N426" s="7"/>
      <c r="O426" s="7"/>
      <c r="P426" s="7"/>
      <c r="Q426" s="7"/>
      <c r="R426" s="7"/>
      <c r="S426" s="7"/>
      <c r="T426" s="7"/>
    </row>
    <row r="427" spans="1:20" ht="13.5" customHeight="1" x14ac:dyDescent="0.25">
      <c r="A427" s="144"/>
      <c r="M427" s="145"/>
      <c r="N427" s="7"/>
      <c r="O427" s="7"/>
      <c r="P427" s="7"/>
      <c r="Q427" s="7"/>
      <c r="R427" s="7"/>
      <c r="S427" s="7"/>
      <c r="T427" s="7"/>
    </row>
    <row r="428" spans="1:20" ht="12.75" customHeight="1" x14ac:dyDescent="0.25">
      <c r="A428" s="144"/>
      <c r="C428" s="298" t="s">
        <v>351</v>
      </c>
      <c r="D428" s="344" t="s">
        <v>352</v>
      </c>
      <c r="E428" s="332"/>
      <c r="F428" s="332"/>
      <c r="G428" s="1"/>
      <c r="L428" s="299" t="e">
        <f>L424/L393</f>
        <v>#VALUE!</v>
      </c>
      <c r="M428" s="145" t="s">
        <v>353</v>
      </c>
      <c r="N428" s="7"/>
      <c r="O428" s="7"/>
      <c r="P428" s="7"/>
      <c r="Q428" s="7"/>
      <c r="R428" s="7"/>
      <c r="S428" s="7"/>
      <c r="T428" s="7"/>
    </row>
    <row r="429" spans="1:20" ht="14.25" customHeight="1" x14ac:dyDescent="0.25">
      <c r="A429" s="144"/>
      <c r="C429" s="1"/>
      <c r="D429" s="104"/>
      <c r="E429" s="146" t="s">
        <v>354</v>
      </c>
      <c r="F429" s="104"/>
      <c r="G429" s="1"/>
      <c r="M429" s="145"/>
      <c r="N429" s="7"/>
      <c r="O429" s="7"/>
      <c r="P429" s="7"/>
      <c r="Q429" s="7"/>
      <c r="R429" s="7"/>
      <c r="S429" s="7"/>
      <c r="T429" s="7"/>
    </row>
    <row r="430" spans="1:20" ht="21" customHeight="1" x14ac:dyDescent="0.25">
      <c r="A430" s="300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3"/>
      <c r="N430" s="7"/>
      <c r="O430" s="7"/>
      <c r="P430" s="7"/>
      <c r="Q430" s="7"/>
      <c r="R430" s="7"/>
      <c r="S430" s="7"/>
      <c r="T430" s="7"/>
    </row>
    <row r="431" spans="1:20" ht="12.75" customHeight="1" x14ac:dyDescent="0.25">
      <c r="A431" s="238"/>
    </row>
    <row r="432" spans="1:20" ht="12.75" customHeight="1" x14ac:dyDescent="0.25">
      <c r="A432" s="238"/>
      <c r="L432" s="7"/>
      <c r="M432" s="301"/>
    </row>
    <row r="433" spans="1:26" ht="12.75" customHeight="1" x14ac:dyDescent="0.25">
      <c r="A433" s="238"/>
      <c r="L433" s="302"/>
      <c r="M433" s="301"/>
    </row>
    <row r="434" spans="1:26" ht="12.75" customHeight="1" x14ac:dyDescent="0.25">
      <c r="A434" s="238"/>
      <c r="L434" s="7"/>
      <c r="M434" s="301"/>
      <c r="S434" s="303"/>
    </row>
    <row r="435" spans="1:26" ht="12.75" customHeight="1" x14ac:dyDescent="0.25">
      <c r="A435" s="238"/>
      <c r="L435" s="304"/>
      <c r="M435" s="305"/>
      <c r="N435" s="306"/>
      <c r="O435" s="305"/>
      <c r="P435" s="305"/>
      <c r="Q435" s="305"/>
      <c r="R435" s="305"/>
      <c r="S435" s="307"/>
      <c r="T435" s="308"/>
      <c r="U435" s="308"/>
      <c r="V435" s="308"/>
      <c r="W435" s="308"/>
      <c r="X435" s="308"/>
      <c r="Y435" s="308"/>
    </row>
    <row r="436" spans="1:26" ht="12.75" customHeight="1" x14ac:dyDescent="0.25">
      <c r="A436" s="238"/>
      <c r="L436" s="358"/>
      <c r="M436" s="332"/>
      <c r="N436" s="332"/>
      <c r="O436" s="332"/>
      <c r="P436" s="309"/>
      <c r="Q436" s="309"/>
      <c r="R436" s="309"/>
      <c r="S436" s="359"/>
      <c r="T436" s="311"/>
      <c r="U436" s="308"/>
      <c r="V436" s="308"/>
      <c r="W436" s="308"/>
      <c r="X436" s="308"/>
      <c r="Y436" s="308"/>
    </row>
    <row r="437" spans="1:26" ht="12.75" customHeight="1" x14ac:dyDescent="0.25">
      <c r="A437" s="238"/>
      <c r="H437" s="3"/>
      <c r="L437" s="332"/>
      <c r="M437" s="332"/>
      <c r="N437" s="332"/>
      <c r="O437" s="332"/>
      <c r="P437" s="309"/>
      <c r="Q437" s="309"/>
      <c r="R437" s="309"/>
      <c r="S437" s="332"/>
      <c r="T437" s="308"/>
      <c r="U437" s="308"/>
      <c r="V437" s="308"/>
      <c r="W437" s="308"/>
      <c r="X437" s="308"/>
      <c r="Y437" s="308"/>
    </row>
    <row r="438" spans="1:26" ht="12.75" customHeight="1" x14ac:dyDescent="0.25">
      <c r="A438" s="238"/>
      <c r="L438" s="309"/>
      <c r="M438" s="309"/>
      <c r="N438" s="309"/>
      <c r="O438" s="309"/>
      <c r="P438" s="309"/>
      <c r="Q438" s="309"/>
      <c r="R438" s="309"/>
      <c r="S438" s="310"/>
      <c r="T438" s="308"/>
      <c r="U438" s="308"/>
      <c r="V438" s="308"/>
      <c r="W438" s="308"/>
      <c r="X438" s="308"/>
      <c r="Y438" s="308"/>
    </row>
    <row r="439" spans="1:26" ht="12.75" customHeight="1" x14ac:dyDescent="0.25">
      <c r="A439" s="238"/>
      <c r="L439" s="312"/>
      <c r="M439" s="308"/>
      <c r="N439" s="308"/>
      <c r="O439" s="308"/>
      <c r="P439" s="308"/>
      <c r="Q439" s="308"/>
      <c r="R439" s="308"/>
      <c r="S439" s="308"/>
      <c r="T439" s="308"/>
      <c r="U439" s="308"/>
      <c r="V439" s="308"/>
      <c r="W439" s="308"/>
      <c r="X439" s="308"/>
      <c r="Y439" s="308"/>
    </row>
    <row r="440" spans="1:26" ht="23.25" customHeight="1" x14ac:dyDescent="0.25">
      <c r="A440" s="238"/>
      <c r="L440" s="313"/>
      <c r="M440" s="354"/>
      <c r="N440" s="332"/>
      <c r="O440" s="332"/>
      <c r="P440" s="332"/>
      <c r="Q440" s="332"/>
      <c r="R440" s="332"/>
      <c r="S440" s="332"/>
      <c r="T440" s="350"/>
      <c r="U440" s="332"/>
      <c r="V440" s="332"/>
      <c r="W440" s="332"/>
      <c r="X440" s="332"/>
      <c r="Y440" s="332"/>
      <c r="Z440" s="9"/>
    </row>
    <row r="441" spans="1:26" ht="23.25" customHeight="1" x14ac:dyDescent="0.25">
      <c r="A441" s="238"/>
      <c r="L441" s="314"/>
      <c r="M441" s="315"/>
      <c r="N441" s="315"/>
      <c r="O441" s="315"/>
      <c r="P441" s="315"/>
      <c r="Q441" s="315"/>
      <c r="R441" s="315"/>
      <c r="S441" s="315"/>
      <c r="T441" s="332"/>
      <c r="U441" s="332"/>
      <c r="V441" s="332"/>
      <c r="W441" s="332"/>
      <c r="X441" s="332"/>
      <c r="Y441" s="332"/>
      <c r="Z441" s="9"/>
    </row>
    <row r="442" spans="1:26" ht="33.75" customHeight="1" x14ac:dyDescent="0.25">
      <c r="A442" s="238"/>
      <c r="L442" s="314"/>
      <c r="M442" s="351"/>
      <c r="N442" s="332"/>
      <c r="O442" s="332"/>
      <c r="P442" s="332"/>
      <c r="Q442" s="332"/>
      <c r="R442" s="332"/>
      <c r="S442" s="332"/>
      <c r="T442" s="332"/>
      <c r="U442" s="332"/>
      <c r="V442" s="332"/>
      <c r="W442" s="332"/>
      <c r="X442" s="332"/>
      <c r="Y442" s="332"/>
      <c r="Z442" s="9"/>
    </row>
    <row r="443" spans="1:26" ht="12.75" customHeight="1" x14ac:dyDescent="0.25">
      <c r="A443" s="238"/>
      <c r="L443" s="360"/>
      <c r="M443" s="361"/>
      <c r="N443" s="352"/>
      <c r="O443" s="332"/>
      <c r="P443" s="332"/>
      <c r="Q443" s="332"/>
      <c r="R443" s="332"/>
      <c r="S443" s="332"/>
      <c r="T443" s="332"/>
      <c r="U443" s="332"/>
      <c r="V443" s="332"/>
      <c r="W443" s="332"/>
      <c r="X443" s="332"/>
      <c r="Y443" s="332"/>
    </row>
    <row r="444" spans="1:26" ht="12.75" customHeight="1" x14ac:dyDescent="0.25">
      <c r="A444" s="238"/>
      <c r="L444" s="332"/>
      <c r="M444" s="332"/>
      <c r="N444" s="332"/>
      <c r="O444" s="332"/>
      <c r="P444" s="332"/>
      <c r="Q444" s="332"/>
      <c r="R444" s="332"/>
      <c r="S444" s="332"/>
      <c r="T444" s="332"/>
      <c r="U444" s="332"/>
      <c r="V444" s="332"/>
      <c r="W444" s="332"/>
      <c r="X444" s="332"/>
      <c r="Y444" s="332"/>
    </row>
    <row r="445" spans="1:26" ht="12.75" customHeight="1" x14ac:dyDescent="0.25">
      <c r="A445" s="238"/>
      <c r="L445" s="332"/>
      <c r="M445" s="332"/>
      <c r="N445" s="332"/>
      <c r="O445" s="332"/>
      <c r="P445" s="332"/>
      <c r="Q445" s="332"/>
      <c r="R445" s="332"/>
      <c r="S445" s="332"/>
      <c r="T445" s="332"/>
      <c r="U445" s="332"/>
      <c r="V445" s="332"/>
      <c r="W445" s="332"/>
      <c r="X445" s="332"/>
      <c r="Y445" s="332"/>
    </row>
    <row r="446" spans="1:26" ht="12.75" customHeight="1" x14ac:dyDescent="0.25">
      <c r="A446" s="238"/>
      <c r="L446" s="362"/>
      <c r="M446" s="332"/>
      <c r="N446" s="332"/>
      <c r="O446" s="332"/>
      <c r="P446" s="332"/>
      <c r="Q446" s="332"/>
      <c r="R446" s="332"/>
      <c r="S446" s="332"/>
      <c r="T446" s="332"/>
      <c r="U446" s="332"/>
      <c r="V446" s="332"/>
      <c r="W446" s="332"/>
      <c r="X446" s="332"/>
      <c r="Y446" s="332"/>
    </row>
    <row r="447" spans="1:26" ht="12.75" customHeight="1" x14ac:dyDescent="0.25">
      <c r="A447" s="238"/>
      <c r="L447" s="316"/>
      <c r="M447" s="316"/>
      <c r="N447" s="316"/>
      <c r="O447" s="317"/>
      <c r="P447" s="317"/>
      <c r="Q447" s="317"/>
      <c r="R447" s="317"/>
      <c r="S447" s="316"/>
      <c r="T447" s="332"/>
      <c r="U447" s="332"/>
      <c r="V447" s="332"/>
      <c r="W447" s="332"/>
      <c r="X447" s="332"/>
      <c r="Y447" s="332"/>
    </row>
    <row r="448" spans="1:26" ht="12.75" customHeight="1" x14ac:dyDescent="0.25">
      <c r="A448" s="238"/>
      <c r="L448" s="308"/>
      <c r="M448" s="308"/>
      <c r="N448" s="308"/>
      <c r="O448" s="308"/>
      <c r="P448" s="308"/>
      <c r="Q448" s="308"/>
      <c r="R448" s="308"/>
      <c r="S448" s="308"/>
      <c r="T448" s="318"/>
      <c r="U448" s="318"/>
      <c r="V448" s="318"/>
      <c r="W448" s="318"/>
      <c r="X448" s="318"/>
      <c r="Y448" s="318"/>
    </row>
    <row r="449" spans="1:25" ht="12.75" customHeight="1" x14ac:dyDescent="0.25">
      <c r="A449" s="238"/>
      <c r="L449" s="308"/>
      <c r="M449" s="308"/>
      <c r="N449" s="308"/>
      <c r="O449" s="308"/>
      <c r="P449" s="308"/>
      <c r="Q449" s="308"/>
      <c r="R449" s="308"/>
      <c r="S449" s="308"/>
      <c r="T449" s="318"/>
      <c r="U449" s="318"/>
      <c r="V449" s="318"/>
      <c r="W449" s="318"/>
      <c r="X449" s="318"/>
      <c r="Y449" s="318"/>
    </row>
    <row r="450" spans="1:25" ht="12.75" customHeight="1" x14ac:dyDescent="0.25">
      <c r="A450" s="238"/>
      <c r="M450" s="353"/>
      <c r="N450" s="332"/>
      <c r="O450" s="332"/>
      <c r="P450" s="332"/>
      <c r="Q450" s="332"/>
      <c r="R450" s="332"/>
      <c r="S450" s="332"/>
    </row>
    <row r="451" spans="1:25" ht="12.75" customHeight="1" x14ac:dyDescent="0.25">
      <c r="A451" s="238"/>
      <c r="L451" s="319"/>
      <c r="M451" s="301"/>
    </row>
    <row r="452" spans="1:25" ht="12.75" customHeight="1" x14ac:dyDescent="0.25">
      <c r="A452" s="238"/>
      <c r="M452" s="301"/>
    </row>
    <row r="453" spans="1:25" ht="12.75" customHeight="1" x14ac:dyDescent="0.25">
      <c r="A453" s="238"/>
      <c r="M453" s="301"/>
    </row>
    <row r="454" spans="1:25" ht="12.75" customHeight="1" x14ac:dyDescent="0.25">
      <c r="A454" s="238"/>
      <c r="M454" s="301"/>
    </row>
    <row r="455" spans="1:25" ht="12.75" customHeight="1" x14ac:dyDescent="0.25">
      <c r="A455" s="238"/>
      <c r="M455" s="301"/>
    </row>
    <row r="456" spans="1:25" ht="12.75" customHeight="1" x14ac:dyDescent="0.25">
      <c r="A456" s="238"/>
      <c r="M456" s="301"/>
    </row>
    <row r="457" spans="1:25" ht="12.75" customHeight="1" x14ac:dyDescent="0.25">
      <c r="A457" s="238"/>
      <c r="M457" s="301"/>
    </row>
    <row r="458" spans="1:25" ht="12.75" customHeight="1" x14ac:dyDescent="0.25">
      <c r="A458" s="238"/>
      <c r="M458" s="301"/>
    </row>
    <row r="459" spans="1:25" ht="12.75" customHeight="1" x14ac:dyDescent="0.25">
      <c r="A459" s="238"/>
      <c r="M459" s="301"/>
    </row>
    <row r="460" spans="1:25" ht="12.75" customHeight="1" x14ac:dyDescent="0.25">
      <c r="A460" s="238"/>
      <c r="M460" s="301"/>
    </row>
    <row r="461" spans="1:25" ht="12.75" customHeight="1" x14ac:dyDescent="0.25">
      <c r="A461" s="238"/>
      <c r="M461" s="301"/>
    </row>
    <row r="462" spans="1:25" ht="12.75" customHeight="1" x14ac:dyDescent="0.25">
      <c r="A462" s="238"/>
      <c r="M462" s="301"/>
    </row>
    <row r="463" spans="1:25" ht="12.75" customHeight="1" x14ac:dyDescent="0.25">
      <c r="A463" s="238"/>
      <c r="M463" s="301"/>
    </row>
    <row r="464" spans="1:25" ht="12.75" customHeight="1" x14ac:dyDescent="0.25">
      <c r="A464" s="238"/>
      <c r="M464" s="301"/>
    </row>
    <row r="465" spans="1:26" ht="12.75" customHeight="1" x14ac:dyDescent="0.25">
      <c r="A465" s="238"/>
      <c r="M465" s="301"/>
    </row>
    <row r="466" spans="1:26" ht="12.75" customHeight="1" x14ac:dyDescent="0.25">
      <c r="A466" s="238"/>
      <c r="M466" s="301"/>
    </row>
    <row r="467" spans="1:26" ht="12.75" customHeight="1" x14ac:dyDescent="0.25">
      <c r="A467" s="238"/>
      <c r="M467" s="301"/>
    </row>
    <row r="468" spans="1:26" ht="12.75" customHeight="1" x14ac:dyDescent="0.25">
      <c r="A468" s="238"/>
      <c r="M468" s="301"/>
    </row>
    <row r="469" spans="1:26" ht="12.75" customHeight="1" x14ac:dyDescent="0.25">
      <c r="A469" s="238"/>
      <c r="M469" s="301"/>
    </row>
    <row r="470" spans="1:26" ht="12.75" customHeight="1" x14ac:dyDescent="0.25">
      <c r="A470" s="238"/>
      <c r="M470" s="301"/>
    </row>
    <row r="471" spans="1:26" ht="12.75" customHeight="1" x14ac:dyDescent="0.25">
      <c r="A471" s="238"/>
      <c r="M471" s="301"/>
    </row>
    <row r="472" spans="1:26" ht="12.75" customHeight="1" x14ac:dyDescent="0.25">
      <c r="A472" s="238"/>
      <c r="M472" s="301"/>
    </row>
    <row r="473" spans="1:26" ht="12.75" customHeight="1" x14ac:dyDescent="0.25">
      <c r="A473" s="238"/>
      <c r="M473" s="301"/>
    </row>
    <row r="474" spans="1:26" ht="12.75" customHeight="1" x14ac:dyDescent="0.25">
      <c r="A474" s="238"/>
      <c r="M474" s="301"/>
    </row>
    <row r="475" spans="1:26" ht="12.75" customHeight="1" x14ac:dyDescent="0.25">
      <c r="A475" s="238"/>
      <c r="M475" s="301"/>
    </row>
    <row r="476" spans="1:26" ht="12.75" customHeight="1" x14ac:dyDescent="0.25">
      <c r="A476" s="238"/>
      <c r="M476" s="30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238"/>
      <c r="M477" s="30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238"/>
      <c r="M478" s="30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238"/>
      <c r="M479" s="301"/>
    </row>
    <row r="480" spans="1:26" ht="12.75" customHeight="1" x14ac:dyDescent="0.25">
      <c r="A480" s="238"/>
      <c r="M480" s="301"/>
    </row>
    <row r="481" spans="1:13" ht="12.75" customHeight="1" x14ac:dyDescent="0.25">
      <c r="A481" s="238"/>
      <c r="M481" s="301"/>
    </row>
    <row r="482" spans="1:13" ht="12.75" customHeight="1" x14ac:dyDescent="0.25">
      <c r="A482" s="238"/>
      <c r="M482" s="301"/>
    </row>
    <row r="483" spans="1:13" ht="12.75" customHeight="1" x14ac:dyDescent="0.25">
      <c r="A483" s="238"/>
      <c r="M483" s="301"/>
    </row>
    <row r="484" spans="1:13" ht="12.75" customHeight="1" x14ac:dyDescent="0.25">
      <c r="A484" s="238"/>
      <c r="M484" s="301"/>
    </row>
    <row r="485" spans="1:13" ht="12.75" customHeight="1" x14ac:dyDescent="0.25">
      <c r="A485" s="238"/>
      <c r="M485" s="301"/>
    </row>
    <row r="486" spans="1:13" ht="12.75" customHeight="1" x14ac:dyDescent="0.25">
      <c r="A486" s="238"/>
      <c r="M486" s="301"/>
    </row>
    <row r="487" spans="1:13" ht="12.75" customHeight="1" x14ac:dyDescent="0.25">
      <c r="A487" s="238"/>
      <c r="M487" s="301"/>
    </row>
    <row r="488" spans="1:13" ht="12.75" customHeight="1" x14ac:dyDescent="0.25">
      <c r="A488" s="238"/>
      <c r="M488" s="301"/>
    </row>
    <row r="489" spans="1:13" ht="12.75" customHeight="1" x14ac:dyDescent="0.25">
      <c r="A489" s="238"/>
      <c r="M489" s="301"/>
    </row>
    <row r="490" spans="1:13" ht="12.75" customHeight="1" x14ac:dyDescent="0.25">
      <c r="A490" s="238"/>
      <c r="M490" s="301"/>
    </row>
    <row r="491" spans="1:13" ht="12.75" customHeight="1" x14ac:dyDescent="0.25">
      <c r="A491" s="238"/>
      <c r="M491" s="301"/>
    </row>
    <row r="492" spans="1:13" ht="12.75" customHeight="1" x14ac:dyDescent="0.25">
      <c r="A492" s="238"/>
      <c r="M492" s="301"/>
    </row>
    <row r="493" spans="1:13" ht="12.75" customHeight="1" x14ac:dyDescent="0.25">
      <c r="A493" s="238"/>
      <c r="M493" s="301"/>
    </row>
    <row r="494" spans="1:13" ht="12.75" customHeight="1" x14ac:dyDescent="0.25">
      <c r="A494" s="238"/>
      <c r="M494" s="301"/>
    </row>
    <row r="495" spans="1:13" ht="12.75" customHeight="1" x14ac:dyDescent="0.25">
      <c r="A495" s="238"/>
      <c r="M495" s="301"/>
    </row>
    <row r="496" spans="1:13" ht="12.75" customHeight="1" x14ac:dyDescent="0.25">
      <c r="A496" s="238"/>
      <c r="M496" s="301"/>
    </row>
    <row r="497" spans="1:13" ht="12.75" customHeight="1" x14ac:dyDescent="0.25">
      <c r="A497" s="238"/>
      <c r="M497" s="301"/>
    </row>
    <row r="498" spans="1:13" ht="12.75" customHeight="1" x14ac:dyDescent="0.25">
      <c r="A498" s="238"/>
      <c r="M498" s="301"/>
    </row>
    <row r="499" spans="1:13" ht="12.75" customHeight="1" x14ac:dyDescent="0.25">
      <c r="A499" s="238"/>
      <c r="M499" s="301"/>
    </row>
    <row r="500" spans="1:13" ht="12.75" customHeight="1" x14ac:dyDescent="0.25">
      <c r="A500" s="238"/>
      <c r="M500" s="301"/>
    </row>
    <row r="501" spans="1:13" ht="12.75" customHeight="1" x14ac:dyDescent="0.25">
      <c r="A501" s="238"/>
      <c r="M501" s="301"/>
    </row>
    <row r="502" spans="1:13" ht="12.75" customHeight="1" x14ac:dyDescent="0.25">
      <c r="A502" s="238"/>
      <c r="M502" s="301"/>
    </row>
    <row r="503" spans="1:13" ht="12.75" customHeight="1" x14ac:dyDescent="0.25">
      <c r="A503" s="238"/>
      <c r="M503" s="301"/>
    </row>
    <row r="504" spans="1:13" ht="12.75" customHeight="1" x14ac:dyDescent="0.25">
      <c r="A504" s="238"/>
      <c r="M504" s="301"/>
    </row>
    <row r="505" spans="1:13" ht="12.75" customHeight="1" x14ac:dyDescent="0.25">
      <c r="A505" s="238"/>
      <c r="M505" s="301"/>
    </row>
    <row r="506" spans="1:13" ht="12.75" customHeight="1" x14ac:dyDescent="0.25">
      <c r="A506" s="238"/>
      <c r="M506" s="301"/>
    </row>
    <row r="507" spans="1:13" ht="12.75" customHeight="1" x14ac:dyDescent="0.25">
      <c r="A507" s="238"/>
      <c r="M507" s="301"/>
    </row>
    <row r="508" spans="1:13" ht="12.75" customHeight="1" x14ac:dyDescent="0.25">
      <c r="A508" s="238"/>
      <c r="M508" s="301"/>
    </row>
    <row r="509" spans="1:13" ht="12.75" customHeight="1" x14ac:dyDescent="0.25">
      <c r="A509" s="238"/>
      <c r="M509" s="301"/>
    </row>
    <row r="510" spans="1:13" ht="12.75" customHeight="1" x14ac:dyDescent="0.25">
      <c r="A510" s="238"/>
      <c r="M510" s="301"/>
    </row>
    <row r="511" spans="1:13" ht="12.75" customHeight="1" x14ac:dyDescent="0.25">
      <c r="A511" s="238"/>
      <c r="M511" s="301"/>
    </row>
    <row r="512" spans="1:13" ht="12.75" customHeight="1" x14ac:dyDescent="0.25">
      <c r="A512" s="238"/>
      <c r="M512" s="301"/>
    </row>
    <row r="513" spans="1:13" ht="12.75" customHeight="1" x14ac:dyDescent="0.25">
      <c r="A513" s="238"/>
      <c r="M513" s="301"/>
    </row>
    <row r="514" spans="1:13" ht="12.75" customHeight="1" x14ac:dyDescent="0.25">
      <c r="A514" s="238"/>
      <c r="M514" s="301"/>
    </row>
    <row r="515" spans="1:13" ht="12.75" customHeight="1" x14ac:dyDescent="0.25">
      <c r="A515" s="238"/>
      <c r="M515" s="301"/>
    </row>
    <row r="516" spans="1:13" ht="12.75" customHeight="1" x14ac:dyDescent="0.25">
      <c r="A516" s="238"/>
      <c r="M516" s="301"/>
    </row>
    <row r="517" spans="1:13" ht="12.75" customHeight="1" x14ac:dyDescent="0.25">
      <c r="A517" s="238"/>
      <c r="M517" s="301"/>
    </row>
    <row r="518" spans="1:13" ht="12.75" customHeight="1" x14ac:dyDescent="0.25">
      <c r="A518" s="238"/>
      <c r="M518" s="301"/>
    </row>
    <row r="519" spans="1:13" ht="12.75" customHeight="1" x14ac:dyDescent="0.25">
      <c r="A519" s="238"/>
      <c r="M519" s="301"/>
    </row>
    <row r="520" spans="1:13" ht="12.75" customHeight="1" x14ac:dyDescent="0.25">
      <c r="A520" s="238"/>
      <c r="M520" s="301"/>
    </row>
    <row r="521" spans="1:13" ht="12.75" customHeight="1" x14ac:dyDescent="0.25">
      <c r="A521" s="238"/>
      <c r="M521" s="301"/>
    </row>
    <row r="522" spans="1:13" ht="12.75" customHeight="1" x14ac:dyDescent="0.25">
      <c r="A522" s="238"/>
      <c r="M522" s="301"/>
    </row>
    <row r="523" spans="1:13" ht="12.75" customHeight="1" x14ac:dyDescent="0.25">
      <c r="A523" s="238"/>
      <c r="M523" s="301"/>
    </row>
    <row r="524" spans="1:13" ht="12.75" customHeight="1" x14ac:dyDescent="0.25">
      <c r="A524" s="238"/>
      <c r="M524" s="301"/>
    </row>
    <row r="525" spans="1:13" ht="12.75" customHeight="1" x14ac:dyDescent="0.25">
      <c r="A525" s="238"/>
      <c r="M525" s="301"/>
    </row>
    <row r="526" spans="1:13" ht="12.75" customHeight="1" x14ac:dyDescent="0.25">
      <c r="A526" s="238"/>
      <c r="M526" s="301"/>
    </row>
    <row r="527" spans="1:13" ht="12.75" customHeight="1" x14ac:dyDescent="0.25">
      <c r="A527" s="238"/>
      <c r="M527" s="301"/>
    </row>
    <row r="528" spans="1:13" ht="12.75" customHeight="1" x14ac:dyDescent="0.25">
      <c r="A528" s="238"/>
      <c r="M528" s="301"/>
    </row>
    <row r="529" spans="1:13" ht="12.75" customHeight="1" x14ac:dyDescent="0.25">
      <c r="A529" s="238"/>
      <c r="M529" s="301"/>
    </row>
    <row r="530" spans="1:13" ht="12.75" customHeight="1" x14ac:dyDescent="0.25">
      <c r="A530" s="238"/>
      <c r="M530" s="301"/>
    </row>
    <row r="531" spans="1:13" ht="12.75" customHeight="1" x14ac:dyDescent="0.25">
      <c r="A531" s="238"/>
      <c r="M531" s="301"/>
    </row>
    <row r="532" spans="1:13" ht="12.75" customHeight="1" x14ac:dyDescent="0.25">
      <c r="A532" s="238"/>
      <c r="M532" s="301"/>
    </row>
    <row r="533" spans="1:13" ht="12.75" customHeight="1" x14ac:dyDescent="0.25">
      <c r="A533" s="238"/>
      <c r="M533" s="301"/>
    </row>
    <row r="534" spans="1:13" ht="12.75" customHeight="1" x14ac:dyDescent="0.25">
      <c r="A534" s="238"/>
      <c r="M534" s="301"/>
    </row>
    <row r="535" spans="1:13" ht="12.75" customHeight="1" x14ac:dyDescent="0.25">
      <c r="A535" s="238"/>
      <c r="M535" s="301"/>
    </row>
    <row r="536" spans="1:13" ht="12.75" customHeight="1" x14ac:dyDescent="0.25">
      <c r="A536" s="238"/>
      <c r="M536" s="301"/>
    </row>
    <row r="537" spans="1:13" ht="12.75" customHeight="1" x14ac:dyDescent="0.25">
      <c r="A537" s="238"/>
      <c r="M537" s="301"/>
    </row>
    <row r="538" spans="1:13" ht="12.75" customHeight="1" x14ac:dyDescent="0.25">
      <c r="A538" s="238"/>
      <c r="M538" s="301"/>
    </row>
    <row r="539" spans="1:13" ht="12.75" customHeight="1" x14ac:dyDescent="0.25">
      <c r="A539" s="238"/>
      <c r="M539" s="301"/>
    </row>
    <row r="540" spans="1:13" ht="12.75" customHeight="1" x14ac:dyDescent="0.25">
      <c r="A540" s="238"/>
      <c r="M540" s="301"/>
    </row>
    <row r="541" spans="1:13" ht="12.75" customHeight="1" x14ac:dyDescent="0.25">
      <c r="A541" s="238"/>
      <c r="M541" s="301"/>
    </row>
    <row r="542" spans="1:13" ht="12.75" customHeight="1" x14ac:dyDescent="0.25">
      <c r="A542" s="238"/>
      <c r="M542" s="301"/>
    </row>
    <row r="543" spans="1:13" ht="12.75" customHeight="1" x14ac:dyDescent="0.25">
      <c r="A543" s="238"/>
      <c r="M543" s="301"/>
    </row>
    <row r="544" spans="1:13" ht="12.75" customHeight="1" x14ac:dyDescent="0.25">
      <c r="A544" s="238"/>
      <c r="M544" s="301"/>
    </row>
    <row r="545" spans="1:13" ht="12.75" customHeight="1" x14ac:dyDescent="0.25">
      <c r="A545" s="238"/>
      <c r="M545" s="301"/>
    </row>
    <row r="546" spans="1:13" ht="12.75" customHeight="1" x14ac:dyDescent="0.25">
      <c r="A546" s="238"/>
      <c r="M546" s="301"/>
    </row>
    <row r="547" spans="1:13" ht="12.75" customHeight="1" x14ac:dyDescent="0.25">
      <c r="A547" s="238"/>
      <c r="M547" s="301"/>
    </row>
    <row r="548" spans="1:13" ht="12.75" customHeight="1" x14ac:dyDescent="0.25">
      <c r="A548" s="238"/>
      <c r="M548" s="301"/>
    </row>
    <row r="549" spans="1:13" ht="12.75" customHeight="1" x14ac:dyDescent="0.25">
      <c r="A549" s="238"/>
      <c r="M549" s="301"/>
    </row>
    <row r="550" spans="1:13" ht="12.75" customHeight="1" x14ac:dyDescent="0.25">
      <c r="A550" s="238"/>
      <c r="M550" s="301"/>
    </row>
    <row r="551" spans="1:13" ht="12.75" customHeight="1" x14ac:dyDescent="0.25">
      <c r="A551" s="238"/>
      <c r="M551" s="301"/>
    </row>
    <row r="552" spans="1:13" ht="12.75" customHeight="1" x14ac:dyDescent="0.25">
      <c r="A552" s="238"/>
      <c r="M552" s="301"/>
    </row>
    <row r="553" spans="1:13" ht="12.75" customHeight="1" x14ac:dyDescent="0.25">
      <c r="A553" s="238"/>
      <c r="M553" s="301"/>
    </row>
    <row r="554" spans="1:13" ht="12.75" customHeight="1" x14ac:dyDescent="0.25">
      <c r="A554" s="238"/>
      <c r="M554" s="301"/>
    </row>
    <row r="555" spans="1:13" ht="12.75" customHeight="1" x14ac:dyDescent="0.25">
      <c r="A555" s="238"/>
      <c r="M555" s="301"/>
    </row>
    <row r="556" spans="1:13" ht="12.75" customHeight="1" x14ac:dyDescent="0.25">
      <c r="A556" s="238"/>
      <c r="M556" s="301"/>
    </row>
    <row r="557" spans="1:13" ht="12.75" customHeight="1" x14ac:dyDescent="0.25">
      <c r="A557" s="238"/>
      <c r="M557" s="301"/>
    </row>
    <row r="558" spans="1:13" ht="12.75" customHeight="1" x14ac:dyDescent="0.25">
      <c r="A558" s="238"/>
      <c r="M558" s="301"/>
    </row>
    <row r="559" spans="1:13" ht="12.75" customHeight="1" x14ac:dyDescent="0.25">
      <c r="A559" s="238"/>
      <c r="M559" s="301"/>
    </row>
    <row r="560" spans="1:13" ht="12.75" customHeight="1" x14ac:dyDescent="0.25">
      <c r="A560" s="238"/>
      <c r="M560" s="301"/>
    </row>
    <row r="561" spans="1:13" ht="12.75" customHeight="1" x14ac:dyDescent="0.25">
      <c r="A561" s="238"/>
      <c r="M561" s="301"/>
    </row>
    <row r="562" spans="1:13" ht="12.75" customHeight="1" x14ac:dyDescent="0.25">
      <c r="A562" s="238"/>
      <c r="M562" s="301"/>
    </row>
    <row r="563" spans="1:13" ht="12.75" customHeight="1" x14ac:dyDescent="0.25">
      <c r="A563" s="238"/>
      <c r="M563" s="301"/>
    </row>
    <row r="564" spans="1:13" ht="12.75" customHeight="1" x14ac:dyDescent="0.25">
      <c r="A564" s="238"/>
      <c r="M564" s="301"/>
    </row>
    <row r="565" spans="1:13" ht="12.75" customHeight="1" x14ac:dyDescent="0.25">
      <c r="A565" s="238"/>
      <c r="M565" s="301"/>
    </row>
    <row r="566" spans="1:13" ht="12.75" customHeight="1" x14ac:dyDescent="0.25">
      <c r="A566" s="238"/>
      <c r="M566" s="301"/>
    </row>
    <row r="567" spans="1:13" ht="12.75" customHeight="1" x14ac:dyDescent="0.25">
      <c r="A567" s="238"/>
      <c r="M567" s="301"/>
    </row>
    <row r="568" spans="1:13" ht="12.75" customHeight="1" x14ac:dyDescent="0.25">
      <c r="A568" s="238"/>
      <c r="M568" s="301"/>
    </row>
    <row r="569" spans="1:13" ht="12.75" customHeight="1" x14ac:dyDescent="0.25">
      <c r="A569" s="238"/>
      <c r="M569" s="301"/>
    </row>
    <row r="570" spans="1:13" ht="12.75" customHeight="1" x14ac:dyDescent="0.25">
      <c r="A570" s="238"/>
      <c r="M570" s="301"/>
    </row>
    <row r="571" spans="1:13" ht="12.75" customHeight="1" x14ac:dyDescent="0.25">
      <c r="A571" s="238"/>
      <c r="M571" s="301"/>
    </row>
    <row r="572" spans="1:13" ht="12.75" customHeight="1" x14ac:dyDescent="0.25">
      <c r="A572" s="238"/>
      <c r="M572" s="301"/>
    </row>
    <row r="573" spans="1:13" ht="12.75" customHeight="1" x14ac:dyDescent="0.25">
      <c r="A573" s="238"/>
      <c r="M573" s="301"/>
    </row>
    <row r="574" spans="1:13" ht="12.75" customHeight="1" x14ac:dyDescent="0.25">
      <c r="A574" s="238"/>
      <c r="M574" s="301"/>
    </row>
    <row r="575" spans="1:13" ht="12.75" customHeight="1" x14ac:dyDescent="0.25">
      <c r="A575" s="238"/>
      <c r="M575" s="301"/>
    </row>
    <row r="576" spans="1:13" ht="12.75" customHeight="1" x14ac:dyDescent="0.25">
      <c r="A576" s="238"/>
      <c r="M576" s="301"/>
    </row>
    <row r="577" spans="1:13" ht="12.75" customHeight="1" x14ac:dyDescent="0.25">
      <c r="A577" s="238"/>
      <c r="M577" s="301"/>
    </row>
    <row r="578" spans="1:13" ht="12.75" customHeight="1" x14ac:dyDescent="0.25">
      <c r="A578" s="238"/>
      <c r="M578" s="301"/>
    </row>
    <row r="579" spans="1:13" ht="12.75" customHeight="1" x14ac:dyDescent="0.25">
      <c r="A579" s="238"/>
      <c r="M579" s="301"/>
    </row>
    <row r="580" spans="1:13" ht="12.75" customHeight="1" x14ac:dyDescent="0.25">
      <c r="A580" s="238"/>
      <c r="M580" s="301"/>
    </row>
    <row r="581" spans="1:13" ht="12.75" customHeight="1" x14ac:dyDescent="0.25">
      <c r="A581" s="238"/>
      <c r="M581" s="301"/>
    </row>
    <row r="582" spans="1:13" ht="12.75" customHeight="1" x14ac:dyDescent="0.25">
      <c r="A582" s="238"/>
      <c r="M582" s="301"/>
    </row>
    <row r="583" spans="1:13" ht="12.75" customHeight="1" x14ac:dyDescent="0.25">
      <c r="A583" s="238"/>
      <c r="M583" s="301"/>
    </row>
    <row r="584" spans="1:13" ht="12.75" customHeight="1" x14ac:dyDescent="0.25">
      <c r="A584" s="238"/>
      <c r="M584" s="301"/>
    </row>
    <row r="585" spans="1:13" ht="12.75" customHeight="1" x14ac:dyDescent="0.25">
      <c r="A585" s="238"/>
      <c r="M585" s="301"/>
    </row>
    <row r="586" spans="1:13" ht="12.75" customHeight="1" x14ac:dyDescent="0.25">
      <c r="A586" s="238"/>
      <c r="M586" s="301"/>
    </row>
    <row r="587" spans="1:13" ht="12.75" customHeight="1" x14ac:dyDescent="0.25">
      <c r="A587" s="238"/>
      <c r="M587" s="301"/>
    </row>
    <row r="588" spans="1:13" ht="12.75" customHeight="1" x14ac:dyDescent="0.25">
      <c r="A588" s="238"/>
      <c r="M588" s="301"/>
    </row>
    <row r="589" spans="1:13" ht="12.75" customHeight="1" x14ac:dyDescent="0.25">
      <c r="A589" s="238"/>
      <c r="M589" s="301"/>
    </row>
    <row r="590" spans="1:13" ht="12.75" customHeight="1" x14ac:dyDescent="0.25">
      <c r="A590" s="238"/>
      <c r="M590" s="301"/>
    </row>
    <row r="591" spans="1:13" ht="12.75" customHeight="1" x14ac:dyDescent="0.25">
      <c r="A591" s="238"/>
      <c r="M591" s="301"/>
    </row>
    <row r="592" spans="1:13" ht="12.75" customHeight="1" x14ac:dyDescent="0.25">
      <c r="A592" s="238"/>
      <c r="M592" s="301"/>
    </row>
    <row r="593" spans="1:13" ht="12.75" customHeight="1" x14ac:dyDescent="0.25">
      <c r="A593" s="238"/>
      <c r="M593" s="301"/>
    </row>
    <row r="594" spans="1:13" ht="12.75" customHeight="1" x14ac:dyDescent="0.25">
      <c r="A594" s="238"/>
      <c r="M594" s="301"/>
    </row>
    <row r="595" spans="1:13" ht="12.75" customHeight="1" x14ac:dyDescent="0.25">
      <c r="A595" s="238"/>
      <c r="M595" s="301"/>
    </row>
    <row r="596" spans="1:13" ht="12.75" customHeight="1" x14ac:dyDescent="0.25">
      <c r="A596" s="238"/>
      <c r="M596" s="301"/>
    </row>
    <row r="597" spans="1:13" ht="12.75" customHeight="1" x14ac:dyDescent="0.25">
      <c r="A597" s="238"/>
      <c r="M597" s="301"/>
    </row>
    <row r="598" spans="1:13" ht="12.75" customHeight="1" x14ac:dyDescent="0.25">
      <c r="A598" s="238"/>
      <c r="M598" s="301"/>
    </row>
    <row r="599" spans="1:13" ht="12.75" customHeight="1" x14ac:dyDescent="0.25">
      <c r="A599" s="238"/>
      <c r="M599" s="301"/>
    </row>
    <row r="600" spans="1:13" ht="12.75" customHeight="1" x14ac:dyDescent="0.25">
      <c r="A600" s="238"/>
      <c r="M600" s="301"/>
    </row>
    <row r="601" spans="1:13" ht="12.75" customHeight="1" x14ac:dyDescent="0.25">
      <c r="A601" s="238"/>
      <c r="M601" s="301"/>
    </row>
    <row r="602" spans="1:13" ht="12.75" customHeight="1" x14ac:dyDescent="0.25">
      <c r="A602" s="238"/>
      <c r="M602" s="301"/>
    </row>
    <row r="603" spans="1:13" ht="12.75" customHeight="1" x14ac:dyDescent="0.25">
      <c r="A603" s="238"/>
      <c r="M603" s="301"/>
    </row>
    <row r="604" spans="1:13" ht="12.75" customHeight="1" x14ac:dyDescent="0.25">
      <c r="A604" s="238"/>
      <c r="M604" s="301"/>
    </row>
    <row r="605" spans="1:13" ht="12.75" customHeight="1" x14ac:dyDescent="0.25">
      <c r="A605" s="238"/>
      <c r="M605" s="301"/>
    </row>
    <row r="606" spans="1:13" ht="12.75" customHeight="1" x14ac:dyDescent="0.25">
      <c r="A606" s="238"/>
      <c r="M606" s="301"/>
    </row>
    <row r="607" spans="1:13" ht="12.75" customHeight="1" x14ac:dyDescent="0.25">
      <c r="A607" s="238"/>
      <c r="M607" s="301"/>
    </row>
    <row r="608" spans="1:13" ht="12.75" customHeight="1" x14ac:dyDescent="0.25">
      <c r="A608" s="238"/>
      <c r="M608" s="301"/>
    </row>
    <row r="609" spans="1:13" ht="12.75" customHeight="1" x14ac:dyDescent="0.25">
      <c r="A609" s="238"/>
      <c r="M609" s="301"/>
    </row>
    <row r="610" spans="1:13" ht="12.75" customHeight="1" x14ac:dyDescent="0.25">
      <c r="A610" s="238"/>
      <c r="M610" s="301"/>
    </row>
    <row r="611" spans="1:13" ht="12.75" customHeight="1" x14ac:dyDescent="0.25">
      <c r="A611" s="238"/>
      <c r="M611" s="301"/>
    </row>
    <row r="612" spans="1:13" ht="12.75" customHeight="1" x14ac:dyDescent="0.25">
      <c r="A612" s="238"/>
      <c r="M612" s="301"/>
    </row>
    <row r="613" spans="1:13" ht="12.75" customHeight="1" x14ac:dyDescent="0.25">
      <c r="A613" s="238"/>
      <c r="M613" s="301"/>
    </row>
    <row r="614" spans="1:13" ht="12.75" customHeight="1" x14ac:dyDescent="0.25">
      <c r="A614" s="238"/>
      <c r="M614" s="301"/>
    </row>
    <row r="615" spans="1:13" ht="12.75" customHeight="1" x14ac:dyDescent="0.25">
      <c r="A615" s="238"/>
      <c r="M615" s="301"/>
    </row>
    <row r="616" spans="1:13" ht="12.75" customHeight="1" x14ac:dyDescent="0.25">
      <c r="A616" s="238"/>
      <c r="M616" s="301"/>
    </row>
    <row r="617" spans="1:13" ht="12.75" customHeight="1" x14ac:dyDescent="0.25">
      <c r="A617" s="238"/>
      <c r="M617" s="301"/>
    </row>
    <row r="618" spans="1:13" ht="12.75" customHeight="1" x14ac:dyDescent="0.25">
      <c r="A618" s="238"/>
      <c r="M618" s="301"/>
    </row>
    <row r="619" spans="1:13" ht="12.75" customHeight="1" x14ac:dyDescent="0.25">
      <c r="A619" s="238"/>
      <c r="M619" s="301"/>
    </row>
    <row r="620" spans="1:13" ht="12.75" customHeight="1" x14ac:dyDescent="0.25">
      <c r="A620" s="238"/>
      <c r="M620" s="301"/>
    </row>
    <row r="621" spans="1:13" ht="12.75" customHeight="1" x14ac:dyDescent="0.25">
      <c r="A621" s="238"/>
      <c r="M621" s="301"/>
    </row>
    <row r="622" spans="1:13" ht="12.75" customHeight="1" x14ac:dyDescent="0.25">
      <c r="A622" s="238"/>
      <c r="M622" s="301"/>
    </row>
    <row r="623" spans="1:13" ht="12.75" customHeight="1" x14ac:dyDescent="0.25">
      <c r="A623" s="238"/>
      <c r="M623" s="301"/>
    </row>
    <row r="624" spans="1:13" ht="12.75" customHeight="1" x14ac:dyDescent="0.25">
      <c r="A624" s="238"/>
      <c r="M624" s="301"/>
    </row>
    <row r="625" spans="1:13" ht="12.75" customHeight="1" x14ac:dyDescent="0.25">
      <c r="A625" s="238"/>
      <c r="M625" s="301"/>
    </row>
    <row r="626" spans="1:13" ht="12.75" customHeight="1" x14ac:dyDescent="0.25">
      <c r="A626" s="238"/>
      <c r="M626" s="301"/>
    </row>
    <row r="627" spans="1:13" ht="12.75" customHeight="1" x14ac:dyDescent="0.25">
      <c r="A627" s="238"/>
      <c r="M627" s="301"/>
    </row>
    <row r="628" spans="1:13" ht="12.75" customHeight="1" x14ac:dyDescent="0.25">
      <c r="A628" s="238"/>
      <c r="M628" s="301"/>
    </row>
    <row r="629" spans="1:13" ht="12.75" customHeight="1" x14ac:dyDescent="0.25">
      <c r="A629" s="238"/>
      <c r="M629" s="301"/>
    </row>
    <row r="630" spans="1:13" ht="12.75" customHeight="1" x14ac:dyDescent="0.25">
      <c r="A630" s="238"/>
      <c r="M630" s="301"/>
    </row>
    <row r="631" spans="1:13" ht="12.75" customHeight="1" x14ac:dyDescent="0.25">
      <c r="A631" s="238"/>
      <c r="M631" s="301"/>
    </row>
    <row r="632" spans="1:13" ht="12.75" customHeight="1" x14ac:dyDescent="0.25">
      <c r="A632" s="238"/>
      <c r="M632" s="301"/>
    </row>
    <row r="633" spans="1:13" ht="12.75" customHeight="1" x14ac:dyDescent="0.25">
      <c r="A633" s="238"/>
      <c r="M633" s="301"/>
    </row>
    <row r="634" spans="1:13" ht="12.75" customHeight="1" x14ac:dyDescent="0.25">
      <c r="A634" s="238"/>
      <c r="M634" s="301"/>
    </row>
    <row r="635" spans="1:13" ht="12.75" customHeight="1" x14ac:dyDescent="0.25">
      <c r="A635" s="238"/>
      <c r="M635" s="301"/>
    </row>
    <row r="636" spans="1:13" ht="12.75" customHeight="1" x14ac:dyDescent="0.25">
      <c r="A636" s="238"/>
      <c r="M636" s="301"/>
    </row>
    <row r="637" spans="1:13" ht="12.75" customHeight="1" x14ac:dyDescent="0.25">
      <c r="A637" s="238"/>
      <c r="M637" s="301"/>
    </row>
    <row r="638" spans="1:13" ht="12.75" customHeight="1" x14ac:dyDescent="0.25">
      <c r="A638" s="238"/>
      <c r="M638" s="301"/>
    </row>
    <row r="639" spans="1:13" ht="12.75" customHeight="1" x14ac:dyDescent="0.25">
      <c r="A639" s="238"/>
      <c r="M639" s="301"/>
    </row>
    <row r="640" spans="1:13" ht="12.75" customHeight="1" x14ac:dyDescent="0.25">
      <c r="A640" s="238"/>
      <c r="M640" s="301"/>
    </row>
    <row r="641" spans="1:13" ht="12.75" customHeight="1" x14ac:dyDescent="0.25">
      <c r="A641" s="238"/>
      <c r="M641" s="301"/>
    </row>
    <row r="642" spans="1:13" ht="12.75" customHeight="1" x14ac:dyDescent="0.25">
      <c r="A642" s="238"/>
      <c r="M642" s="301"/>
    </row>
    <row r="643" spans="1:13" ht="12.75" customHeight="1" x14ac:dyDescent="0.25">
      <c r="A643" s="238"/>
      <c r="M643" s="301"/>
    </row>
    <row r="644" spans="1:13" ht="12.75" customHeight="1" x14ac:dyDescent="0.25">
      <c r="A644" s="238"/>
      <c r="M644" s="301"/>
    </row>
    <row r="645" spans="1:13" ht="12.75" customHeight="1" x14ac:dyDescent="0.25">
      <c r="A645" s="238"/>
      <c r="M645" s="301"/>
    </row>
    <row r="646" spans="1:13" ht="12.75" customHeight="1" x14ac:dyDescent="0.25">
      <c r="A646" s="238"/>
      <c r="M646" s="301"/>
    </row>
    <row r="647" spans="1:13" ht="12.75" customHeight="1" x14ac:dyDescent="0.25">
      <c r="A647" s="238"/>
      <c r="M647" s="301"/>
    </row>
    <row r="648" spans="1:13" ht="12.75" customHeight="1" x14ac:dyDescent="0.25">
      <c r="A648" s="238"/>
      <c r="M648" s="301"/>
    </row>
    <row r="649" spans="1:13" ht="12.75" customHeight="1" x14ac:dyDescent="0.25">
      <c r="A649" s="238"/>
      <c r="M649" s="301"/>
    </row>
    <row r="650" spans="1:13" ht="12.75" customHeight="1" x14ac:dyDescent="0.25">
      <c r="A650" s="238"/>
      <c r="M650" s="301"/>
    </row>
    <row r="651" spans="1:13" ht="12.75" customHeight="1" x14ac:dyDescent="0.25">
      <c r="A651" s="238"/>
      <c r="M651" s="301"/>
    </row>
    <row r="652" spans="1:13" ht="12.75" customHeight="1" x14ac:dyDescent="0.25">
      <c r="A652" s="238"/>
      <c r="M652" s="301"/>
    </row>
    <row r="653" spans="1:13" ht="12.75" customHeight="1" x14ac:dyDescent="0.25">
      <c r="A653" s="238"/>
      <c r="M653" s="301"/>
    </row>
    <row r="654" spans="1:13" ht="12.75" customHeight="1" x14ac:dyDescent="0.25">
      <c r="A654" s="238"/>
      <c r="M654" s="301"/>
    </row>
    <row r="655" spans="1:13" ht="12.75" customHeight="1" x14ac:dyDescent="0.25">
      <c r="A655" s="238"/>
      <c r="M655" s="301"/>
    </row>
    <row r="656" spans="1:13" ht="12.75" customHeight="1" x14ac:dyDescent="0.25">
      <c r="A656" s="238"/>
      <c r="M656" s="301"/>
    </row>
    <row r="657" spans="1:13" ht="12.75" customHeight="1" x14ac:dyDescent="0.25">
      <c r="A657" s="238"/>
      <c r="M657" s="301"/>
    </row>
    <row r="658" spans="1:13" ht="12.75" customHeight="1" x14ac:dyDescent="0.25">
      <c r="A658" s="238"/>
      <c r="M658" s="301"/>
    </row>
    <row r="659" spans="1:13" ht="12.75" customHeight="1" x14ac:dyDescent="0.25">
      <c r="A659" s="238"/>
      <c r="M659" s="301"/>
    </row>
    <row r="660" spans="1:13" ht="12.75" customHeight="1" x14ac:dyDescent="0.25">
      <c r="A660" s="238"/>
      <c r="M660" s="301"/>
    </row>
    <row r="661" spans="1:13" ht="12.75" customHeight="1" x14ac:dyDescent="0.25">
      <c r="A661" s="238"/>
      <c r="M661" s="301"/>
    </row>
    <row r="662" spans="1:13" ht="12.75" customHeight="1" x14ac:dyDescent="0.25">
      <c r="A662" s="238"/>
      <c r="M662" s="301"/>
    </row>
    <row r="663" spans="1:13" ht="12.75" customHeight="1" x14ac:dyDescent="0.25">
      <c r="A663" s="238"/>
      <c r="M663" s="301"/>
    </row>
    <row r="664" spans="1:13" ht="12.75" customHeight="1" x14ac:dyDescent="0.25">
      <c r="A664" s="238"/>
      <c r="M664" s="301"/>
    </row>
    <row r="665" spans="1:13" ht="12.75" customHeight="1" x14ac:dyDescent="0.25">
      <c r="A665" s="238"/>
      <c r="M665" s="301"/>
    </row>
    <row r="666" spans="1:13" ht="12.75" customHeight="1" x14ac:dyDescent="0.25">
      <c r="A666" s="238"/>
      <c r="M666" s="301"/>
    </row>
    <row r="667" spans="1:13" ht="12.75" customHeight="1" x14ac:dyDescent="0.25">
      <c r="A667" s="238"/>
      <c r="M667" s="301"/>
    </row>
    <row r="668" spans="1:13" ht="12.75" customHeight="1" x14ac:dyDescent="0.25">
      <c r="A668" s="238"/>
      <c r="M668" s="301"/>
    </row>
    <row r="669" spans="1:13" ht="12.75" customHeight="1" x14ac:dyDescent="0.25">
      <c r="A669" s="238"/>
      <c r="M669" s="301"/>
    </row>
    <row r="670" spans="1:13" ht="12.75" customHeight="1" x14ac:dyDescent="0.25">
      <c r="A670" s="238"/>
      <c r="M670" s="301"/>
    </row>
    <row r="671" spans="1:13" ht="12.75" customHeight="1" x14ac:dyDescent="0.25">
      <c r="A671" s="238"/>
      <c r="M671" s="301"/>
    </row>
    <row r="672" spans="1:13" ht="12.75" customHeight="1" x14ac:dyDescent="0.25">
      <c r="A672" s="238"/>
      <c r="M672" s="301"/>
    </row>
    <row r="673" spans="1:13" ht="12.75" customHeight="1" x14ac:dyDescent="0.25">
      <c r="A673" s="238"/>
      <c r="M673" s="301"/>
    </row>
    <row r="674" spans="1:13" ht="12.75" customHeight="1" x14ac:dyDescent="0.25">
      <c r="A674" s="238"/>
      <c r="M674" s="301"/>
    </row>
    <row r="675" spans="1:13" ht="12.75" customHeight="1" x14ac:dyDescent="0.25">
      <c r="A675" s="238"/>
      <c r="M675" s="301"/>
    </row>
    <row r="676" spans="1:13" ht="12.75" customHeight="1" x14ac:dyDescent="0.25">
      <c r="A676" s="238"/>
      <c r="M676" s="301"/>
    </row>
    <row r="677" spans="1:13" ht="12.75" customHeight="1" x14ac:dyDescent="0.25">
      <c r="A677" s="238"/>
      <c r="M677" s="301"/>
    </row>
    <row r="678" spans="1:13" ht="12.75" customHeight="1" x14ac:dyDescent="0.25">
      <c r="A678" s="238"/>
      <c r="M678" s="301"/>
    </row>
    <row r="679" spans="1:13" ht="12.75" customHeight="1" x14ac:dyDescent="0.25">
      <c r="A679" s="238"/>
      <c r="M679" s="301"/>
    </row>
    <row r="680" spans="1:13" ht="12.75" customHeight="1" x14ac:dyDescent="0.25">
      <c r="A680" s="238"/>
      <c r="M680" s="301"/>
    </row>
    <row r="681" spans="1:13" ht="12.75" customHeight="1" x14ac:dyDescent="0.25">
      <c r="A681" s="238"/>
      <c r="M681" s="301"/>
    </row>
    <row r="682" spans="1:13" ht="12.75" customHeight="1" x14ac:dyDescent="0.25">
      <c r="A682" s="238"/>
      <c r="M682" s="301"/>
    </row>
    <row r="683" spans="1:13" ht="12.75" customHeight="1" x14ac:dyDescent="0.25">
      <c r="A683" s="238"/>
      <c r="M683" s="301"/>
    </row>
    <row r="684" spans="1:13" ht="12.75" customHeight="1" x14ac:dyDescent="0.25">
      <c r="A684" s="238"/>
      <c r="M684" s="301"/>
    </row>
    <row r="685" spans="1:13" ht="12.75" customHeight="1" x14ac:dyDescent="0.25">
      <c r="A685" s="238"/>
      <c r="M685" s="301"/>
    </row>
    <row r="686" spans="1:13" ht="12.75" customHeight="1" x14ac:dyDescent="0.25">
      <c r="A686" s="238"/>
      <c r="M686" s="301"/>
    </row>
    <row r="687" spans="1:13" ht="12.75" customHeight="1" x14ac:dyDescent="0.25">
      <c r="A687" s="238"/>
      <c r="M687" s="301"/>
    </row>
    <row r="688" spans="1:13" ht="12.75" customHeight="1" x14ac:dyDescent="0.25">
      <c r="A688" s="238"/>
      <c r="M688" s="301"/>
    </row>
    <row r="689" spans="1:13" ht="12.75" customHeight="1" x14ac:dyDescent="0.25">
      <c r="A689" s="238"/>
      <c r="M689" s="301"/>
    </row>
    <row r="690" spans="1:13" ht="12.75" customHeight="1" x14ac:dyDescent="0.25">
      <c r="A690" s="238"/>
      <c r="M690" s="301"/>
    </row>
    <row r="691" spans="1:13" ht="12.75" customHeight="1" x14ac:dyDescent="0.25">
      <c r="A691" s="238"/>
      <c r="M691" s="301"/>
    </row>
    <row r="692" spans="1:13" ht="12.75" customHeight="1" x14ac:dyDescent="0.25">
      <c r="A692" s="238"/>
      <c r="M692" s="301"/>
    </row>
    <row r="693" spans="1:13" ht="12.75" customHeight="1" x14ac:dyDescent="0.25">
      <c r="A693" s="238"/>
      <c r="M693" s="301"/>
    </row>
    <row r="694" spans="1:13" ht="12.75" customHeight="1" x14ac:dyDescent="0.25">
      <c r="A694" s="238"/>
      <c r="M694" s="301"/>
    </row>
    <row r="695" spans="1:13" ht="12.75" customHeight="1" x14ac:dyDescent="0.25">
      <c r="A695" s="238"/>
      <c r="M695" s="301"/>
    </row>
    <row r="696" spans="1:13" ht="12.75" customHeight="1" x14ac:dyDescent="0.25">
      <c r="A696" s="238"/>
      <c r="M696" s="301"/>
    </row>
    <row r="697" spans="1:13" ht="12.75" customHeight="1" x14ac:dyDescent="0.25">
      <c r="A697" s="238"/>
      <c r="M697" s="301"/>
    </row>
    <row r="698" spans="1:13" ht="12.75" customHeight="1" x14ac:dyDescent="0.25">
      <c r="A698" s="238"/>
      <c r="M698" s="301"/>
    </row>
    <row r="699" spans="1:13" ht="12.75" customHeight="1" x14ac:dyDescent="0.25">
      <c r="A699" s="238"/>
      <c r="M699" s="301"/>
    </row>
    <row r="700" spans="1:13" ht="12.75" customHeight="1" x14ac:dyDescent="0.25">
      <c r="A700" s="238"/>
      <c r="M700" s="301"/>
    </row>
    <row r="701" spans="1:13" ht="12.75" customHeight="1" x14ac:dyDescent="0.25">
      <c r="A701" s="238"/>
      <c r="M701" s="301"/>
    </row>
    <row r="702" spans="1:13" ht="12.75" customHeight="1" x14ac:dyDescent="0.25">
      <c r="A702" s="238"/>
      <c r="M702" s="301"/>
    </row>
    <row r="703" spans="1:13" ht="12.75" customHeight="1" x14ac:dyDescent="0.25">
      <c r="A703" s="238"/>
      <c r="M703" s="301"/>
    </row>
    <row r="704" spans="1:13" ht="12.75" customHeight="1" x14ac:dyDescent="0.25">
      <c r="A704" s="238"/>
      <c r="M704" s="301"/>
    </row>
    <row r="705" spans="1:13" ht="12.75" customHeight="1" x14ac:dyDescent="0.25">
      <c r="A705" s="238"/>
      <c r="M705" s="301"/>
    </row>
    <row r="706" spans="1:13" ht="12.75" customHeight="1" x14ac:dyDescent="0.25">
      <c r="A706" s="238"/>
      <c r="M706" s="301"/>
    </row>
    <row r="707" spans="1:13" ht="12.75" customHeight="1" x14ac:dyDescent="0.25">
      <c r="A707" s="238"/>
      <c r="M707" s="301"/>
    </row>
    <row r="708" spans="1:13" ht="12.75" customHeight="1" x14ac:dyDescent="0.25">
      <c r="A708" s="238"/>
      <c r="M708" s="301"/>
    </row>
    <row r="709" spans="1:13" ht="12.75" customHeight="1" x14ac:dyDescent="0.25">
      <c r="A709" s="238"/>
      <c r="M709" s="301"/>
    </row>
    <row r="710" spans="1:13" ht="12.75" customHeight="1" x14ac:dyDescent="0.25">
      <c r="A710" s="238"/>
      <c r="M710" s="301"/>
    </row>
    <row r="711" spans="1:13" ht="12.75" customHeight="1" x14ac:dyDescent="0.25">
      <c r="A711" s="238"/>
      <c r="M711" s="301"/>
    </row>
    <row r="712" spans="1:13" ht="12.75" customHeight="1" x14ac:dyDescent="0.25">
      <c r="A712" s="238"/>
      <c r="M712" s="301"/>
    </row>
    <row r="713" spans="1:13" ht="12.75" customHeight="1" x14ac:dyDescent="0.25">
      <c r="A713" s="238"/>
      <c r="M713" s="301"/>
    </row>
    <row r="714" spans="1:13" ht="12.75" customHeight="1" x14ac:dyDescent="0.25">
      <c r="A714" s="238"/>
      <c r="M714" s="301"/>
    </row>
    <row r="715" spans="1:13" ht="12.75" customHeight="1" x14ac:dyDescent="0.25">
      <c r="A715" s="238"/>
      <c r="M715" s="301"/>
    </row>
    <row r="716" spans="1:13" ht="12.75" customHeight="1" x14ac:dyDescent="0.25">
      <c r="A716" s="238"/>
      <c r="M716" s="301"/>
    </row>
    <row r="717" spans="1:13" ht="12.75" customHeight="1" x14ac:dyDescent="0.25">
      <c r="A717" s="238"/>
      <c r="M717" s="301"/>
    </row>
    <row r="718" spans="1:13" ht="12.75" customHeight="1" x14ac:dyDescent="0.25">
      <c r="A718" s="238"/>
      <c r="M718" s="301"/>
    </row>
    <row r="719" spans="1:13" ht="12.75" customHeight="1" x14ac:dyDescent="0.25">
      <c r="A719" s="238"/>
      <c r="M719" s="301"/>
    </row>
    <row r="720" spans="1:13" ht="12.75" customHeight="1" x14ac:dyDescent="0.25">
      <c r="A720" s="238"/>
      <c r="M720" s="301"/>
    </row>
    <row r="721" spans="1:13" ht="12.75" customHeight="1" x14ac:dyDescent="0.25">
      <c r="A721" s="238"/>
      <c r="M721" s="301"/>
    </row>
    <row r="722" spans="1:13" ht="12.75" customHeight="1" x14ac:dyDescent="0.25">
      <c r="A722" s="238"/>
      <c r="M722" s="301"/>
    </row>
    <row r="723" spans="1:13" ht="12.75" customHeight="1" x14ac:dyDescent="0.25">
      <c r="A723" s="238"/>
      <c r="M723" s="301"/>
    </row>
    <row r="724" spans="1:13" ht="12.75" customHeight="1" x14ac:dyDescent="0.25">
      <c r="A724" s="238"/>
      <c r="M724" s="301"/>
    </row>
    <row r="725" spans="1:13" ht="12.75" customHeight="1" x14ac:dyDescent="0.25">
      <c r="A725" s="238"/>
      <c r="M725" s="301"/>
    </row>
    <row r="726" spans="1:13" ht="12.75" customHeight="1" x14ac:dyDescent="0.25">
      <c r="A726" s="238"/>
      <c r="M726" s="301"/>
    </row>
    <row r="727" spans="1:13" ht="12.75" customHeight="1" x14ac:dyDescent="0.25">
      <c r="A727" s="238"/>
      <c r="M727" s="301"/>
    </row>
    <row r="728" spans="1:13" ht="12.75" customHeight="1" x14ac:dyDescent="0.25">
      <c r="A728" s="238"/>
      <c r="M728" s="301"/>
    </row>
    <row r="729" spans="1:13" ht="12.75" customHeight="1" x14ac:dyDescent="0.25">
      <c r="A729" s="238"/>
      <c r="M729" s="301"/>
    </row>
    <row r="730" spans="1:13" ht="12.75" customHeight="1" x14ac:dyDescent="0.25">
      <c r="A730" s="238"/>
      <c r="M730" s="301"/>
    </row>
    <row r="731" spans="1:13" ht="12.75" customHeight="1" x14ac:dyDescent="0.25">
      <c r="A731" s="238"/>
      <c r="M731" s="301"/>
    </row>
    <row r="732" spans="1:13" ht="12.75" customHeight="1" x14ac:dyDescent="0.25">
      <c r="A732" s="238"/>
      <c r="M732" s="301"/>
    </row>
    <row r="733" spans="1:13" ht="12.75" customHeight="1" x14ac:dyDescent="0.25">
      <c r="A733" s="238"/>
      <c r="M733" s="301"/>
    </row>
    <row r="734" spans="1:13" ht="12.75" customHeight="1" x14ac:dyDescent="0.25">
      <c r="A734" s="238"/>
      <c r="M734" s="301"/>
    </row>
    <row r="735" spans="1:13" ht="12.75" customHeight="1" x14ac:dyDescent="0.25">
      <c r="A735" s="238"/>
      <c r="M735" s="301"/>
    </row>
    <row r="736" spans="1:13" ht="12.75" customHeight="1" x14ac:dyDescent="0.25">
      <c r="A736" s="238"/>
      <c r="M736" s="301"/>
    </row>
    <row r="737" spans="1:13" ht="12.75" customHeight="1" x14ac:dyDescent="0.25">
      <c r="A737" s="238"/>
      <c r="M737" s="301"/>
    </row>
    <row r="738" spans="1:13" ht="12.75" customHeight="1" x14ac:dyDescent="0.25">
      <c r="A738" s="238"/>
      <c r="M738" s="301"/>
    </row>
    <row r="739" spans="1:13" ht="12.75" customHeight="1" x14ac:dyDescent="0.25">
      <c r="A739" s="238"/>
      <c r="M739" s="301"/>
    </row>
    <row r="740" spans="1:13" ht="12.75" customHeight="1" x14ac:dyDescent="0.25">
      <c r="A740" s="238"/>
      <c r="M740" s="301"/>
    </row>
    <row r="741" spans="1:13" ht="12.75" customHeight="1" x14ac:dyDescent="0.25">
      <c r="A741" s="238"/>
      <c r="M741" s="301"/>
    </row>
    <row r="742" spans="1:13" ht="12.75" customHeight="1" x14ac:dyDescent="0.25">
      <c r="A742" s="238"/>
      <c r="M742" s="301"/>
    </row>
    <row r="743" spans="1:13" ht="12.75" customHeight="1" x14ac:dyDescent="0.25">
      <c r="A743" s="238"/>
      <c r="M743" s="301"/>
    </row>
    <row r="744" spans="1:13" ht="12.75" customHeight="1" x14ac:dyDescent="0.25">
      <c r="A744" s="238"/>
      <c r="M744" s="301"/>
    </row>
    <row r="745" spans="1:13" ht="12.75" customHeight="1" x14ac:dyDescent="0.25">
      <c r="A745" s="238"/>
      <c r="M745" s="301"/>
    </row>
    <row r="746" spans="1:13" ht="12.75" customHeight="1" x14ac:dyDescent="0.25">
      <c r="A746" s="238"/>
      <c r="M746" s="301"/>
    </row>
    <row r="747" spans="1:13" ht="12.75" customHeight="1" x14ac:dyDescent="0.25">
      <c r="A747" s="238"/>
      <c r="M747" s="301"/>
    </row>
    <row r="748" spans="1:13" ht="12.75" customHeight="1" x14ac:dyDescent="0.25">
      <c r="A748" s="238"/>
      <c r="M748" s="301"/>
    </row>
    <row r="749" spans="1:13" ht="12.75" customHeight="1" x14ac:dyDescent="0.25">
      <c r="A749" s="238"/>
      <c r="M749" s="301"/>
    </row>
    <row r="750" spans="1:13" ht="12.75" customHeight="1" x14ac:dyDescent="0.25">
      <c r="A750" s="238"/>
      <c r="M750" s="301"/>
    </row>
    <row r="751" spans="1:13" ht="12.75" customHeight="1" x14ac:dyDescent="0.25">
      <c r="A751" s="238"/>
      <c r="M751" s="301"/>
    </row>
    <row r="752" spans="1:13" ht="12.75" customHeight="1" x14ac:dyDescent="0.25">
      <c r="A752" s="238"/>
      <c r="M752" s="301"/>
    </row>
    <row r="753" spans="1:13" ht="12.75" customHeight="1" x14ac:dyDescent="0.25">
      <c r="A753" s="238"/>
      <c r="M753" s="301"/>
    </row>
    <row r="754" spans="1:13" ht="12.75" customHeight="1" x14ac:dyDescent="0.25">
      <c r="A754" s="238"/>
      <c r="M754" s="301"/>
    </row>
    <row r="755" spans="1:13" ht="12.75" customHeight="1" x14ac:dyDescent="0.25">
      <c r="A755" s="238"/>
      <c r="M755" s="301"/>
    </row>
    <row r="756" spans="1:13" ht="12.75" customHeight="1" x14ac:dyDescent="0.25">
      <c r="A756" s="238"/>
      <c r="M756" s="301"/>
    </row>
    <row r="757" spans="1:13" ht="12.75" customHeight="1" x14ac:dyDescent="0.25">
      <c r="A757" s="238"/>
      <c r="M757" s="301"/>
    </row>
    <row r="758" spans="1:13" ht="12.75" customHeight="1" x14ac:dyDescent="0.25">
      <c r="A758" s="238"/>
      <c r="M758" s="301"/>
    </row>
    <row r="759" spans="1:13" ht="12.75" customHeight="1" x14ac:dyDescent="0.25">
      <c r="A759" s="238"/>
      <c r="M759" s="301"/>
    </row>
    <row r="760" spans="1:13" ht="12.75" customHeight="1" x14ac:dyDescent="0.25">
      <c r="A760" s="238"/>
      <c r="M760" s="301"/>
    </row>
    <row r="761" spans="1:13" ht="12.75" customHeight="1" x14ac:dyDescent="0.25">
      <c r="A761" s="238"/>
      <c r="M761" s="301"/>
    </row>
    <row r="762" spans="1:13" ht="12.75" customHeight="1" x14ac:dyDescent="0.25">
      <c r="A762" s="238"/>
      <c r="M762" s="301"/>
    </row>
    <row r="763" spans="1:13" ht="12.75" customHeight="1" x14ac:dyDescent="0.25">
      <c r="A763" s="238"/>
      <c r="M763" s="301"/>
    </row>
    <row r="764" spans="1:13" ht="12.75" customHeight="1" x14ac:dyDescent="0.25">
      <c r="A764" s="238"/>
      <c r="M764" s="301"/>
    </row>
    <row r="765" spans="1:13" ht="12.75" customHeight="1" x14ac:dyDescent="0.25">
      <c r="A765" s="238"/>
      <c r="M765" s="301"/>
    </row>
    <row r="766" spans="1:13" ht="12.75" customHeight="1" x14ac:dyDescent="0.25">
      <c r="A766" s="238"/>
      <c r="M766" s="301"/>
    </row>
    <row r="767" spans="1:13" ht="12.75" customHeight="1" x14ac:dyDescent="0.25">
      <c r="A767" s="238"/>
      <c r="M767" s="301"/>
    </row>
    <row r="768" spans="1:13" ht="12.75" customHeight="1" x14ac:dyDescent="0.25">
      <c r="A768" s="238"/>
      <c r="M768" s="301"/>
    </row>
    <row r="769" spans="1:13" ht="12.75" customHeight="1" x14ac:dyDescent="0.25">
      <c r="A769" s="238"/>
      <c r="M769" s="301"/>
    </row>
    <row r="770" spans="1:13" ht="12.75" customHeight="1" x14ac:dyDescent="0.25">
      <c r="A770" s="238"/>
      <c r="M770" s="301"/>
    </row>
    <row r="771" spans="1:13" ht="12.75" customHeight="1" x14ac:dyDescent="0.25">
      <c r="A771" s="238"/>
      <c r="M771" s="301"/>
    </row>
    <row r="772" spans="1:13" ht="12.75" customHeight="1" x14ac:dyDescent="0.25">
      <c r="A772" s="238"/>
      <c r="M772" s="301"/>
    </row>
    <row r="773" spans="1:13" ht="12.75" customHeight="1" x14ac:dyDescent="0.25">
      <c r="A773" s="238"/>
      <c r="M773" s="301"/>
    </row>
    <row r="774" spans="1:13" ht="12.75" customHeight="1" x14ac:dyDescent="0.25">
      <c r="A774" s="238"/>
      <c r="M774" s="301"/>
    </row>
    <row r="775" spans="1:13" ht="12.75" customHeight="1" x14ac:dyDescent="0.25">
      <c r="A775" s="238"/>
      <c r="M775" s="301"/>
    </row>
    <row r="776" spans="1:13" ht="12.75" customHeight="1" x14ac:dyDescent="0.25">
      <c r="A776" s="238"/>
      <c r="M776" s="301"/>
    </row>
    <row r="777" spans="1:13" ht="12.75" customHeight="1" x14ac:dyDescent="0.25">
      <c r="A777" s="238"/>
      <c r="M777" s="301"/>
    </row>
    <row r="778" spans="1:13" ht="12.75" customHeight="1" x14ac:dyDescent="0.25">
      <c r="A778" s="238"/>
      <c r="M778" s="301"/>
    </row>
    <row r="779" spans="1:13" ht="12.75" customHeight="1" x14ac:dyDescent="0.25">
      <c r="A779" s="238"/>
      <c r="M779" s="301"/>
    </row>
    <row r="780" spans="1:13" ht="12.75" customHeight="1" x14ac:dyDescent="0.25">
      <c r="A780" s="238"/>
      <c r="M780" s="301"/>
    </row>
    <row r="781" spans="1:13" ht="12.75" customHeight="1" x14ac:dyDescent="0.25">
      <c r="A781" s="238"/>
      <c r="M781" s="301"/>
    </row>
    <row r="782" spans="1:13" ht="12.75" customHeight="1" x14ac:dyDescent="0.25">
      <c r="A782" s="238"/>
      <c r="M782" s="301"/>
    </row>
    <row r="783" spans="1:13" ht="12.75" customHeight="1" x14ac:dyDescent="0.25">
      <c r="A783" s="238"/>
      <c r="M783" s="301"/>
    </row>
    <row r="784" spans="1:13" ht="12.75" customHeight="1" x14ac:dyDescent="0.25">
      <c r="A784" s="238"/>
      <c r="M784" s="301"/>
    </row>
    <row r="785" spans="1:13" ht="12.75" customHeight="1" x14ac:dyDescent="0.25">
      <c r="A785" s="238"/>
      <c r="M785" s="301"/>
    </row>
    <row r="786" spans="1:13" ht="12.75" customHeight="1" x14ac:dyDescent="0.25">
      <c r="A786" s="238"/>
      <c r="M786" s="301"/>
    </row>
    <row r="787" spans="1:13" ht="12.75" customHeight="1" x14ac:dyDescent="0.25">
      <c r="A787" s="238"/>
      <c r="M787" s="301"/>
    </row>
    <row r="788" spans="1:13" ht="12.75" customHeight="1" x14ac:dyDescent="0.25">
      <c r="A788" s="238"/>
      <c r="M788" s="301"/>
    </row>
    <row r="789" spans="1:13" ht="12.75" customHeight="1" x14ac:dyDescent="0.25">
      <c r="A789" s="238"/>
      <c r="M789" s="301"/>
    </row>
    <row r="790" spans="1:13" ht="12.75" customHeight="1" x14ac:dyDescent="0.25">
      <c r="A790" s="238"/>
      <c r="M790" s="301"/>
    </row>
    <row r="791" spans="1:13" ht="12.75" customHeight="1" x14ac:dyDescent="0.25">
      <c r="A791" s="238"/>
      <c r="M791" s="301"/>
    </row>
    <row r="792" spans="1:13" ht="12.75" customHeight="1" x14ac:dyDescent="0.25">
      <c r="A792" s="238"/>
      <c r="M792" s="301"/>
    </row>
    <row r="793" spans="1:13" ht="12.75" customHeight="1" x14ac:dyDescent="0.25">
      <c r="A793" s="238"/>
      <c r="M793" s="301"/>
    </row>
    <row r="794" spans="1:13" ht="12.75" customHeight="1" x14ac:dyDescent="0.25">
      <c r="A794" s="238"/>
      <c r="M794" s="301"/>
    </row>
    <row r="795" spans="1:13" ht="12.75" customHeight="1" x14ac:dyDescent="0.25">
      <c r="A795" s="238"/>
      <c r="M795" s="301"/>
    </row>
    <row r="796" spans="1:13" ht="12.75" customHeight="1" x14ac:dyDescent="0.25">
      <c r="A796" s="238"/>
      <c r="M796" s="301"/>
    </row>
    <row r="797" spans="1:13" ht="12.75" customHeight="1" x14ac:dyDescent="0.25">
      <c r="A797" s="238"/>
      <c r="M797" s="301"/>
    </row>
    <row r="798" spans="1:13" ht="12.75" customHeight="1" x14ac:dyDescent="0.25">
      <c r="A798" s="238"/>
      <c r="M798" s="301"/>
    </row>
    <row r="799" spans="1:13" ht="12.75" customHeight="1" x14ac:dyDescent="0.25">
      <c r="A799" s="238"/>
      <c r="M799" s="301"/>
    </row>
    <row r="800" spans="1:13" ht="12.75" customHeight="1" x14ac:dyDescent="0.25">
      <c r="A800" s="238"/>
      <c r="M800" s="301"/>
    </row>
    <row r="801" spans="1:13" ht="12.75" customHeight="1" x14ac:dyDescent="0.25">
      <c r="A801" s="238"/>
      <c r="M801" s="301"/>
    </row>
    <row r="802" spans="1:13" ht="12.75" customHeight="1" x14ac:dyDescent="0.25">
      <c r="A802" s="238"/>
      <c r="M802" s="301"/>
    </row>
    <row r="803" spans="1:13" ht="12.75" customHeight="1" x14ac:dyDescent="0.25">
      <c r="A803" s="238"/>
      <c r="M803" s="301"/>
    </row>
    <row r="804" spans="1:13" ht="12.75" customHeight="1" x14ac:dyDescent="0.25">
      <c r="A804" s="238"/>
      <c r="M804" s="301"/>
    </row>
    <row r="805" spans="1:13" ht="12.75" customHeight="1" x14ac:dyDescent="0.25">
      <c r="A805" s="238"/>
      <c r="M805" s="301"/>
    </row>
    <row r="806" spans="1:13" ht="12.75" customHeight="1" x14ac:dyDescent="0.25">
      <c r="A806" s="238"/>
      <c r="M806" s="301"/>
    </row>
    <row r="807" spans="1:13" ht="12.75" customHeight="1" x14ac:dyDescent="0.25">
      <c r="A807" s="238"/>
      <c r="M807" s="301"/>
    </row>
    <row r="808" spans="1:13" ht="12.75" customHeight="1" x14ac:dyDescent="0.25">
      <c r="A808" s="238"/>
      <c r="M808" s="301"/>
    </row>
    <row r="809" spans="1:13" ht="12.75" customHeight="1" x14ac:dyDescent="0.25">
      <c r="A809" s="238"/>
      <c r="M809" s="301"/>
    </row>
    <row r="810" spans="1:13" ht="12.75" customHeight="1" x14ac:dyDescent="0.25">
      <c r="A810" s="238"/>
      <c r="M810" s="301"/>
    </row>
    <row r="811" spans="1:13" ht="12.75" customHeight="1" x14ac:dyDescent="0.25">
      <c r="A811" s="238"/>
      <c r="M811" s="301"/>
    </row>
    <row r="812" spans="1:13" ht="12.75" customHeight="1" x14ac:dyDescent="0.25">
      <c r="A812" s="238"/>
      <c r="M812" s="301"/>
    </row>
    <row r="813" spans="1:13" ht="12.75" customHeight="1" x14ac:dyDescent="0.25">
      <c r="A813" s="238"/>
      <c r="M813" s="301"/>
    </row>
    <row r="814" spans="1:13" ht="12.75" customHeight="1" x14ac:dyDescent="0.25">
      <c r="A814" s="238"/>
      <c r="M814" s="301"/>
    </row>
    <row r="815" spans="1:13" ht="12.75" customHeight="1" x14ac:dyDescent="0.25">
      <c r="A815" s="238"/>
      <c r="M815" s="301"/>
    </row>
    <row r="816" spans="1:13" ht="12.75" customHeight="1" x14ac:dyDescent="0.25">
      <c r="A816" s="238"/>
      <c r="M816" s="301"/>
    </row>
    <row r="817" spans="1:13" ht="12.75" customHeight="1" x14ac:dyDescent="0.25">
      <c r="A817" s="238"/>
      <c r="M817" s="301"/>
    </row>
    <row r="818" spans="1:13" ht="12.75" customHeight="1" x14ac:dyDescent="0.25">
      <c r="A818" s="238"/>
      <c r="M818" s="301"/>
    </row>
    <row r="819" spans="1:13" ht="12.75" customHeight="1" x14ac:dyDescent="0.25">
      <c r="A819" s="238"/>
      <c r="M819" s="301"/>
    </row>
    <row r="820" spans="1:13" ht="12.75" customHeight="1" x14ac:dyDescent="0.25">
      <c r="A820" s="238"/>
      <c r="M820" s="301"/>
    </row>
    <row r="821" spans="1:13" ht="12.75" customHeight="1" x14ac:dyDescent="0.25">
      <c r="A821" s="238"/>
      <c r="M821" s="301"/>
    </row>
    <row r="822" spans="1:13" ht="12.75" customHeight="1" x14ac:dyDescent="0.25">
      <c r="A822" s="238"/>
      <c r="M822" s="301"/>
    </row>
    <row r="823" spans="1:13" ht="12.75" customHeight="1" x14ac:dyDescent="0.25">
      <c r="A823" s="238"/>
      <c r="M823" s="301"/>
    </row>
    <row r="824" spans="1:13" ht="12.75" customHeight="1" x14ac:dyDescent="0.25">
      <c r="A824" s="238"/>
      <c r="M824" s="301"/>
    </row>
    <row r="825" spans="1:13" ht="12.75" customHeight="1" x14ac:dyDescent="0.25">
      <c r="A825" s="238"/>
      <c r="M825" s="301"/>
    </row>
    <row r="826" spans="1:13" ht="12.75" customHeight="1" x14ac:dyDescent="0.25">
      <c r="A826" s="238"/>
      <c r="M826" s="301"/>
    </row>
    <row r="827" spans="1:13" ht="12.75" customHeight="1" x14ac:dyDescent="0.25">
      <c r="A827" s="238"/>
      <c r="M827" s="301"/>
    </row>
    <row r="828" spans="1:13" ht="12.75" customHeight="1" x14ac:dyDescent="0.25">
      <c r="A828" s="238"/>
      <c r="M828" s="301"/>
    </row>
    <row r="829" spans="1:13" ht="12.75" customHeight="1" x14ac:dyDescent="0.25">
      <c r="A829" s="238"/>
      <c r="M829" s="301"/>
    </row>
    <row r="830" spans="1:13" ht="12.75" customHeight="1" x14ac:dyDescent="0.25">
      <c r="A830" s="238"/>
      <c r="M830" s="301"/>
    </row>
    <row r="831" spans="1:13" ht="12.75" customHeight="1" x14ac:dyDescent="0.25">
      <c r="A831" s="238"/>
      <c r="M831" s="301"/>
    </row>
    <row r="832" spans="1:13" ht="12.75" customHeight="1" x14ac:dyDescent="0.25">
      <c r="A832" s="238"/>
      <c r="M832" s="301"/>
    </row>
    <row r="833" spans="1:13" ht="12.75" customHeight="1" x14ac:dyDescent="0.25">
      <c r="A833" s="238"/>
      <c r="M833" s="301"/>
    </row>
    <row r="834" spans="1:13" ht="12.75" customHeight="1" x14ac:dyDescent="0.25">
      <c r="A834" s="238"/>
      <c r="M834" s="301"/>
    </row>
    <row r="835" spans="1:13" ht="12.75" customHeight="1" x14ac:dyDescent="0.25">
      <c r="A835" s="238"/>
      <c r="M835" s="301"/>
    </row>
    <row r="836" spans="1:13" ht="12.75" customHeight="1" x14ac:dyDescent="0.25">
      <c r="A836" s="238"/>
      <c r="M836" s="301"/>
    </row>
    <row r="837" spans="1:13" ht="12.75" customHeight="1" x14ac:dyDescent="0.25">
      <c r="A837" s="238"/>
      <c r="M837" s="301"/>
    </row>
    <row r="838" spans="1:13" ht="12.75" customHeight="1" x14ac:dyDescent="0.25">
      <c r="A838" s="238"/>
      <c r="M838" s="301"/>
    </row>
    <row r="839" spans="1:13" ht="12.75" customHeight="1" x14ac:dyDescent="0.25">
      <c r="A839" s="238"/>
      <c r="M839" s="301"/>
    </row>
    <row r="840" spans="1:13" ht="12.75" customHeight="1" x14ac:dyDescent="0.25">
      <c r="A840" s="238"/>
      <c r="M840" s="301"/>
    </row>
    <row r="841" spans="1:13" ht="12.75" customHeight="1" x14ac:dyDescent="0.25">
      <c r="A841" s="238"/>
      <c r="M841" s="301"/>
    </row>
    <row r="842" spans="1:13" ht="12.75" customHeight="1" x14ac:dyDescent="0.25">
      <c r="A842" s="238"/>
      <c r="M842" s="301"/>
    </row>
    <row r="843" spans="1:13" ht="12.75" customHeight="1" x14ac:dyDescent="0.25">
      <c r="A843" s="238"/>
      <c r="M843" s="301"/>
    </row>
    <row r="844" spans="1:13" ht="12.75" customHeight="1" x14ac:dyDescent="0.25">
      <c r="A844" s="238"/>
      <c r="M844" s="301"/>
    </row>
    <row r="845" spans="1:13" ht="12.75" customHeight="1" x14ac:dyDescent="0.25">
      <c r="A845" s="238"/>
      <c r="M845" s="301"/>
    </row>
    <row r="846" spans="1:13" ht="12.75" customHeight="1" x14ac:dyDescent="0.25">
      <c r="A846" s="238"/>
      <c r="M846" s="301"/>
    </row>
    <row r="847" spans="1:13" ht="12.75" customHeight="1" x14ac:dyDescent="0.25">
      <c r="A847" s="238"/>
      <c r="M847" s="301"/>
    </row>
    <row r="848" spans="1:13" ht="12.75" customHeight="1" x14ac:dyDescent="0.25">
      <c r="A848" s="238"/>
      <c r="M848" s="301"/>
    </row>
    <row r="849" spans="1:13" ht="12.75" customHeight="1" x14ac:dyDescent="0.25">
      <c r="A849" s="238"/>
      <c r="M849" s="301"/>
    </row>
    <row r="850" spans="1:13" ht="12.75" customHeight="1" x14ac:dyDescent="0.25">
      <c r="A850" s="238"/>
      <c r="M850" s="301"/>
    </row>
    <row r="851" spans="1:13" ht="12.75" customHeight="1" x14ac:dyDescent="0.25">
      <c r="A851" s="238"/>
      <c r="M851" s="301"/>
    </row>
    <row r="852" spans="1:13" ht="12.75" customHeight="1" x14ac:dyDescent="0.25">
      <c r="A852" s="238"/>
      <c r="M852" s="301"/>
    </row>
    <row r="853" spans="1:13" ht="12.75" customHeight="1" x14ac:dyDescent="0.25">
      <c r="A853" s="238"/>
      <c r="M853" s="301"/>
    </row>
    <row r="854" spans="1:13" ht="12.75" customHeight="1" x14ac:dyDescent="0.25">
      <c r="A854" s="238"/>
      <c r="M854" s="301"/>
    </row>
    <row r="855" spans="1:13" ht="12.75" customHeight="1" x14ac:dyDescent="0.25">
      <c r="A855" s="238"/>
      <c r="M855" s="301"/>
    </row>
    <row r="856" spans="1:13" ht="12.75" customHeight="1" x14ac:dyDescent="0.25">
      <c r="A856" s="238"/>
      <c r="M856" s="301"/>
    </row>
    <row r="857" spans="1:13" ht="12.75" customHeight="1" x14ac:dyDescent="0.25">
      <c r="A857" s="238"/>
      <c r="M857" s="301"/>
    </row>
    <row r="858" spans="1:13" ht="12.75" customHeight="1" x14ac:dyDescent="0.25">
      <c r="A858" s="238"/>
      <c r="M858" s="301"/>
    </row>
    <row r="859" spans="1:13" ht="12.75" customHeight="1" x14ac:dyDescent="0.25">
      <c r="A859" s="238"/>
      <c r="M859" s="301"/>
    </row>
    <row r="860" spans="1:13" ht="12.75" customHeight="1" x14ac:dyDescent="0.25">
      <c r="A860" s="238"/>
      <c r="M860" s="301"/>
    </row>
    <row r="861" spans="1:13" ht="12.75" customHeight="1" x14ac:dyDescent="0.25">
      <c r="A861" s="238"/>
      <c r="M861" s="301"/>
    </row>
    <row r="862" spans="1:13" ht="12.75" customHeight="1" x14ac:dyDescent="0.25">
      <c r="A862" s="238"/>
      <c r="M862" s="301"/>
    </row>
    <row r="863" spans="1:13" ht="12.75" customHeight="1" x14ac:dyDescent="0.25">
      <c r="A863" s="238"/>
      <c r="M863" s="301"/>
    </row>
    <row r="864" spans="1:13" ht="12.75" customHeight="1" x14ac:dyDescent="0.25">
      <c r="A864" s="238"/>
      <c r="M864" s="301"/>
    </row>
    <row r="865" spans="1:13" ht="12.75" customHeight="1" x14ac:dyDescent="0.25">
      <c r="A865" s="238"/>
      <c r="M865" s="301"/>
    </row>
    <row r="866" spans="1:13" ht="12.75" customHeight="1" x14ac:dyDescent="0.25">
      <c r="A866" s="238"/>
      <c r="M866" s="301"/>
    </row>
    <row r="867" spans="1:13" ht="12.75" customHeight="1" x14ac:dyDescent="0.25">
      <c r="A867" s="238"/>
      <c r="M867" s="301"/>
    </row>
    <row r="868" spans="1:13" ht="12.75" customHeight="1" x14ac:dyDescent="0.25">
      <c r="A868" s="238"/>
      <c r="M868" s="301"/>
    </row>
    <row r="869" spans="1:13" ht="12.75" customHeight="1" x14ac:dyDescent="0.25">
      <c r="A869" s="238"/>
      <c r="M869" s="301"/>
    </row>
    <row r="870" spans="1:13" ht="12.75" customHeight="1" x14ac:dyDescent="0.25">
      <c r="A870" s="238"/>
      <c r="M870" s="301"/>
    </row>
    <row r="871" spans="1:13" ht="12.75" customHeight="1" x14ac:dyDescent="0.25">
      <c r="A871" s="238"/>
      <c r="M871" s="301"/>
    </row>
    <row r="872" spans="1:13" ht="12.75" customHeight="1" x14ac:dyDescent="0.25">
      <c r="A872" s="238"/>
      <c r="M872" s="301"/>
    </row>
    <row r="873" spans="1:13" ht="12.75" customHeight="1" x14ac:dyDescent="0.25">
      <c r="A873" s="238"/>
      <c r="M873" s="301"/>
    </row>
    <row r="874" spans="1:13" ht="12.75" customHeight="1" x14ac:dyDescent="0.25">
      <c r="A874" s="238"/>
      <c r="M874" s="301"/>
    </row>
    <row r="875" spans="1:13" ht="12.75" customHeight="1" x14ac:dyDescent="0.25">
      <c r="A875" s="238"/>
      <c r="M875" s="301"/>
    </row>
    <row r="876" spans="1:13" ht="12.75" customHeight="1" x14ac:dyDescent="0.25">
      <c r="A876" s="238"/>
      <c r="M876" s="301"/>
    </row>
    <row r="877" spans="1:13" ht="12.75" customHeight="1" x14ac:dyDescent="0.25">
      <c r="A877" s="238"/>
      <c r="M877" s="301"/>
    </row>
    <row r="878" spans="1:13" ht="12.75" customHeight="1" x14ac:dyDescent="0.25">
      <c r="A878" s="238"/>
      <c r="M878" s="301"/>
    </row>
    <row r="879" spans="1:13" ht="12.75" customHeight="1" x14ac:dyDescent="0.25">
      <c r="A879" s="238"/>
      <c r="M879" s="301"/>
    </row>
    <row r="880" spans="1:13" ht="12.75" customHeight="1" x14ac:dyDescent="0.25">
      <c r="A880" s="238"/>
      <c r="M880" s="301"/>
    </row>
    <row r="881" spans="1:13" ht="12.75" customHeight="1" x14ac:dyDescent="0.25">
      <c r="A881" s="238"/>
      <c r="M881" s="301"/>
    </row>
    <row r="882" spans="1:13" ht="12.75" customHeight="1" x14ac:dyDescent="0.25">
      <c r="A882" s="238"/>
      <c r="M882" s="301"/>
    </row>
    <row r="883" spans="1:13" ht="12.75" customHeight="1" x14ac:dyDescent="0.25">
      <c r="A883" s="238"/>
      <c r="M883" s="301"/>
    </row>
    <row r="884" spans="1:13" ht="12.75" customHeight="1" x14ac:dyDescent="0.25">
      <c r="A884" s="238"/>
      <c r="M884" s="301"/>
    </row>
    <row r="885" spans="1:13" ht="12.75" customHeight="1" x14ac:dyDescent="0.25">
      <c r="A885" s="238"/>
      <c r="M885" s="301"/>
    </row>
    <row r="886" spans="1:13" ht="12.75" customHeight="1" x14ac:dyDescent="0.25">
      <c r="A886" s="238"/>
      <c r="M886" s="301"/>
    </row>
    <row r="887" spans="1:13" ht="12.75" customHeight="1" x14ac:dyDescent="0.25">
      <c r="A887" s="238"/>
      <c r="M887" s="301"/>
    </row>
    <row r="888" spans="1:13" ht="12.75" customHeight="1" x14ac:dyDescent="0.25">
      <c r="A888" s="238"/>
      <c r="M888" s="301"/>
    </row>
    <row r="889" spans="1:13" ht="12.75" customHeight="1" x14ac:dyDescent="0.25">
      <c r="A889" s="238"/>
      <c r="M889" s="301"/>
    </row>
    <row r="890" spans="1:13" ht="12.75" customHeight="1" x14ac:dyDescent="0.25">
      <c r="A890" s="238"/>
      <c r="M890" s="301"/>
    </row>
    <row r="891" spans="1:13" ht="12.75" customHeight="1" x14ac:dyDescent="0.25">
      <c r="A891" s="238"/>
      <c r="M891" s="301"/>
    </row>
    <row r="892" spans="1:13" ht="12.75" customHeight="1" x14ac:dyDescent="0.25">
      <c r="A892" s="238"/>
      <c r="M892" s="301"/>
    </row>
    <row r="893" spans="1:13" ht="12.75" customHeight="1" x14ac:dyDescent="0.25">
      <c r="A893" s="238"/>
      <c r="M893" s="301"/>
    </row>
    <row r="894" spans="1:13" ht="12.75" customHeight="1" x14ac:dyDescent="0.25">
      <c r="A894" s="238"/>
      <c r="M894" s="301"/>
    </row>
    <row r="895" spans="1:13" ht="12.75" customHeight="1" x14ac:dyDescent="0.25">
      <c r="A895" s="238"/>
      <c r="M895" s="301"/>
    </row>
    <row r="896" spans="1:13" ht="12.75" customHeight="1" x14ac:dyDescent="0.25">
      <c r="A896" s="238"/>
      <c r="M896" s="301"/>
    </row>
    <row r="897" spans="1:13" ht="12.75" customHeight="1" x14ac:dyDescent="0.25">
      <c r="A897" s="238"/>
      <c r="M897" s="301"/>
    </row>
    <row r="898" spans="1:13" ht="12.75" customHeight="1" x14ac:dyDescent="0.25">
      <c r="A898" s="238"/>
      <c r="M898" s="301"/>
    </row>
    <row r="899" spans="1:13" ht="12.75" customHeight="1" x14ac:dyDescent="0.25">
      <c r="A899" s="238"/>
      <c r="M899" s="301"/>
    </row>
    <row r="900" spans="1:13" ht="12.75" customHeight="1" x14ac:dyDescent="0.25">
      <c r="A900" s="238"/>
      <c r="M900" s="301"/>
    </row>
    <row r="901" spans="1:13" ht="12.75" customHeight="1" x14ac:dyDescent="0.25">
      <c r="A901" s="238"/>
      <c r="M901" s="301"/>
    </row>
    <row r="902" spans="1:13" ht="12.75" customHeight="1" x14ac:dyDescent="0.25">
      <c r="A902" s="238"/>
      <c r="M902" s="301"/>
    </row>
    <row r="903" spans="1:13" ht="12.75" customHeight="1" x14ac:dyDescent="0.25">
      <c r="A903" s="238"/>
      <c r="M903" s="301"/>
    </row>
    <row r="904" spans="1:13" ht="12.75" customHeight="1" x14ac:dyDescent="0.25">
      <c r="A904" s="238"/>
      <c r="M904" s="301"/>
    </row>
    <row r="905" spans="1:13" ht="12.75" customHeight="1" x14ac:dyDescent="0.25">
      <c r="A905" s="238"/>
      <c r="M905" s="301"/>
    </row>
    <row r="906" spans="1:13" ht="12.75" customHeight="1" x14ac:dyDescent="0.25">
      <c r="A906" s="238"/>
      <c r="M906" s="301"/>
    </row>
    <row r="907" spans="1:13" ht="12.75" customHeight="1" x14ac:dyDescent="0.25">
      <c r="A907" s="238"/>
      <c r="M907" s="301"/>
    </row>
    <row r="908" spans="1:13" ht="12.75" customHeight="1" x14ac:dyDescent="0.25">
      <c r="A908" s="238"/>
      <c r="M908" s="301"/>
    </row>
    <row r="909" spans="1:13" ht="12.75" customHeight="1" x14ac:dyDescent="0.25">
      <c r="A909" s="238"/>
      <c r="M909" s="301"/>
    </row>
    <row r="910" spans="1:13" ht="12.75" customHeight="1" x14ac:dyDescent="0.25">
      <c r="A910" s="238"/>
      <c r="M910" s="301"/>
    </row>
    <row r="911" spans="1:13" ht="12.75" customHeight="1" x14ac:dyDescent="0.25">
      <c r="A911" s="238"/>
      <c r="M911" s="301"/>
    </row>
    <row r="912" spans="1:13" ht="12.75" customHeight="1" x14ac:dyDescent="0.25">
      <c r="A912" s="238"/>
      <c r="M912" s="301"/>
    </row>
    <row r="913" spans="1:13" ht="12.75" customHeight="1" x14ac:dyDescent="0.25">
      <c r="A913" s="238"/>
      <c r="M913" s="301"/>
    </row>
    <row r="914" spans="1:13" ht="12.75" customHeight="1" x14ac:dyDescent="0.25">
      <c r="A914" s="238"/>
      <c r="M914" s="301"/>
    </row>
    <row r="915" spans="1:13" ht="12.75" customHeight="1" x14ac:dyDescent="0.25">
      <c r="A915" s="238"/>
      <c r="M915" s="301"/>
    </row>
    <row r="916" spans="1:13" ht="12.75" customHeight="1" x14ac:dyDescent="0.25">
      <c r="A916" s="238"/>
      <c r="M916" s="301"/>
    </row>
    <row r="917" spans="1:13" ht="12.75" customHeight="1" x14ac:dyDescent="0.25">
      <c r="A917" s="238"/>
      <c r="M917" s="301"/>
    </row>
    <row r="918" spans="1:13" ht="12.75" customHeight="1" x14ac:dyDescent="0.25">
      <c r="A918" s="238"/>
      <c r="M918" s="301"/>
    </row>
    <row r="919" spans="1:13" ht="12.75" customHeight="1" x14ac:dyDescent="0.25">
      <c r="A919" s="238"/>
      <c r="M919" s="301"/>
    </row>
    <row r="920" spans="1:13" ht="12.75" customHeight="1" x14ac:dyDescent="0.25">
      <c r="A920" s="238"/>
      <c r="M920" s="301"/>
    </row>
    <row r="921" spans="1:13" ht="12.75" customHeight="1" x14ac:dyDescent="0.25">
      <c r="A921" s="238"/>
      <c r="M921" s="301"/>
    </row>
    <row r="922" spans="1:13" ht="12.75" customHeight="1" x14ac:dyDescent="0.25">
      <c r="A922" s="238"/>
      <c r="M922" s="301"/>
    </row>
    <row r="923" spans="1:13" ht="12.75" customHeight="1" x14ac:dyDescent="0.25">
      <c r="A923" s="238"/>
      <c r="M923" s="301"/>
    </row>
    <row r="924" spans="1:13" ht="12.75" customHeight="1" x14ac:dyDescent="0.25">
      <c r="A924" s="238"/>
      <c r="M924" s="301"/>
    </row>
    <row r="925" spans="1:13" ht="12.75" customHeight="1" x14ac:dyDescent="0.25">
      <c r="A925" s="238"/>
      <c r="M925" s="301"/>
    </row>
    <row r="926" spans="1:13" ht="12.75" customHeight="1" x14ac:dyDescent="0.25">
      <c r="A926" s="238"/>
      <c r="M926" s="301"/>
    </row>
    <row r="927" spans="1:13" ht="12.75" customHeight="1" x14ac:dyDescent="0.25">
      <c r="A927" s="238"/>
      <c r="M927" s="301"/>
    </row>
    <row r="928" spans="1:13" ht="12.75" customHeight="1" x14ac:dyDescent="0.25">
      <c r="A928" s="238"/>
      <c r="M928" s="301"/>
    </row>
    <row r="929" spans="1:13" ht="12.75" customHeight="1" x14ac:dyDescent="0.25">
      <c r="A929" s="238"/>
      <c r="M929" s="301"/>
    </row>
    <row r="930" spans="1:13" ht="12.75" customHeight="1" x14ac:dyDescent="0.25">
      <c r="A930" s="238"/>
      <c r="M930" s="301"/>
    </row>
    <row r="931" spans="1:13" ht="12.75" customHeight="1" x14ac:dyDescent="0.25">
      <c r="A931" s="238"/>
      <c r="M931" s="301"/>
    </row>
    <row r="932" spans="1:13" ht="12.75" customHeight="1" x14ac:dyDescent="0.25">
      <c r="A932" s="238"/>
      <c r="M932" s="301"/>
    </row>
    <row r="933" spans="1:13" ht="12.75" customHeight="1" x14ac:dyDescent="0.25">
      <c r="A933" s="238"/>
      <c r="M933" s="301"/>
    </row>
    <row r="934" spans="1:13" ht="12.75" customHeight="1" x14ac:dyDescent="0.25">
      <c r="A934" s="238"/>
      <c r="M934" s="301"/>
    </row>
    <row r="935" spans="1:13" ht="12.75" customHeight="1" x14ac:dyDescent="0.25">
      <c r="A935" s="238"/>
      <c r="M935" s="301"/>
    </row>
    <row r="936" spans="1:13" ht="12.75" customHeight="1" x14ac:dyDescent="0.25">
      <c r="A936" s="238"/>
      <c r="M936" s="301"/>
    </row>
    <row r="937" spans="1:13" ht="12.75" customHeight="1" x14ac:dyDescent="0.25">
      <c r="A937" s="238"/>
      <c r="M937" s="301"/>
    </row>
    <row r="938" spans="1:13" ht="12.75" customHeight="1" x14ac:dyDescent="0.25">
      <c r="A938" s="238"/>
      <c r="M938" s="301"/>
    </row>
    <row r="939" spans="1:13" ht="12.75" customHeight="1" x14ac:dyDescent="0.25">
      <c r="A939" s="238"/>
      <c r="M939" s="301"/>
    </row>
    <row r="940" spans="1:13" ht="12.75" customHeight="1" x14ac:dyDescent="0.25">
      <c r="A940" s="238"/>
      <c r="M940" s="301"/>
    </row>
    <row r="941" spans="1:13" ht="12.75" customHeight="1" x14ac:dyDescent="0.25">
      <c r="A941" s="238"/>
      <c r="M941" s="301"/>
    </row>
    <row r="942" spans="1:13" ht="12.75" customHeight="1" x14ac:dyDescent="0.25">
      <c r="A942" s="238"/>
      <c r="M942" s="301"/>
    </row>
    <row r="943" spans="1:13" ht="12.75" customHeight="1" x14ac:dyDescent="0.25">
      <c r="A943" s="238"/>
      <c r="M943" s="301"/>
    </row>
    <row r="944" spans="1:13" ht="12.75" customHeight="1" x14ac:dyDescent="0.25">
      <c r="A944" s="238"/>
      <c r="M944" s="301"/>
    </row>
    <row r="945" spans="1:13" ht="12.75" customHeight="1" x14ac:dyDescent="0.25">
      <c r="A945" s="238"/>
      <c r="M945" s="301"/>
    </row>
    <row r="946" spans="1:13" ht="12.75" customHeight="1" x14ac:dyDescent="0.25">
      <c r="A946" s="238"/>
      <c r="M946" s="301"/>
    </row>
    <row r="947" spans="1:13" ht="12.75" customHeight="1" x14ac:dyDescent="0.25">
      <c r="A947" s="238"/>
      <c r="M947" s="301"/>
    </row>
    <row r="948" spans="1:13" ht="12.75" customHeight="1" x14ac:dyDescent="0.25">
      <c r="A948" s="238"/>
      <c r="M948" s="301"/>
    </row>
    <row r="949" spans="1:13" ht="12.75" customHeight="1" x14ac:dyDescent="0.25">
      <c r="A949" s="238"/>
      <c r="M949" s="301"/>
    </row>
    <row r="950" spans="1:13" ht="12.75" customHeight="1" x14ac:dyDescent="0.25">
      <c r="A950" s="238"/>
      <c r="M950" s="301"/>
    </row>
    <row r="951" spans="1:13" ht="12.75" customHeight="1" x14ac:dyDescent="0.25">
      <c r="A951" s="238"/>
      <c r="M951" s="301"/>
    </row>
    <row r="952" spans="1:13" ht="12.75" customHeight="1" x14ac:dyDescent="0.25">
      <c r="A952" s="238"/>
      <c r="M952" s="301"/>
    </row>
    <row r="953" spans="1:13" ht="12.75" customHeight="1" x14ac:dyDescent="0.25">
      <c r="A953" s="238"/>
      <c r="M953" s="301"/>
    </row>
    <row r="954" spans="1:13" ht="12.75" customHeight="1" x14ac:dyDescent="0.25">
      <c r="A954" s="238"/>
      <c r="M954" s="301"/>
    </row>
    <row r="955" spans="1:13" ht="12.75" customHeight="1" x14ac:dyDescent="0.25">
      <c r="A955" s="238"/>
      <c r="M955" s="301"/>
    </row>
    <row r="956" spans="1:13" ht="12.75" customHeight="1" x14ac:dyDescent="0.25">
      <c r="A956" s="238"/>
      <c r="M956" s="301"/>
    </row>
    <row r="957" spans="1:13" ht="12.75" customHeight="1" x14ac:dyDescent="0.25">
      <c r="A957" s="238"/>
      <c r="M957" s="301"/>
    </row>
    <row r="958" spans="1:13" ht="12.75" customHeight="1" x14ac:dyDescent="0.25">
      <c r="A958" s="238"/>
      <c r="M958" s="301"/>
    </row>
    <row r="959" spans="1:13" ht="12.75" customHeight="1" x14ac:dyDescent="0.25">
      <c r="A959" s="238"/>
      <c r="M959" s="301"/>
    </row>
    <row r="960" spans="1:13" ht="12.75" customHeight="1" x14ac:dyDescent="0.25">
      <c r="A960" s="238"/>
      <c r="M960" s="301"/>
    </row>
    <row r="961" spans="1:13" ht="12.75" customHeight="1" x14ac:dyDescent="0.25">
      <c r="A961" s="238"/>
      <c r="M961" s="301"/>
    </row>
    <row r="962" spans="1:13" ht="12.75" customHeight="1" x14ac:dyDescent="0.25">
      <c r="A962" s="238"/>
      <c r="M962" s="301"/>
    </row>
    <row r="963" spans="1:13" ht="12.75" customHeight="1" x14ac:dyDescent="0.25">
      <c r="A963" s="238"/>
      <c r="M963" s="301"/>
    </row>
    <row r="964" spans="1:13" ht="12.75" customHeight="1" x14ac:dyDescent="0.25">
      <c r="A964" s="238"/>
      <c r="M964" s="301"/>
    </row>
    <row r="965" spans="1:13" ht="12.75" customHeight="1" x14ac:dyDescent="0.25">
      <c r="A965" s="238"/>
      <c r="M965" s="301"/>
    </row>
    <row r="966" spans="1:13" ht="12.75" customHeight="1" x14ac:dyDescent="0.25">
      <c r="A966" s="238"/>
      <c r="M966" s="301"/>
    </row>
    <row r="967" spans="1:13" ht="12.75" customHeight="1" x14ac:dyDescent="0.25">
      <c r="A967" s="238"/>
      <c r="M967" s="301"/>
    </row>
    <row r="968" spans="1:13" ht="12.75" customHeight="1" x14ac:dyDescent="0.25">
      <c r="A968" s="238"/>
      <c r="M968" s="301"/>
    </row>
    <row r="969" spans="1:13" ht="12.75" customHeight="1" x14ac:dyDescent="0.25">
      <c r="A969" s="238"/>
      <c r="M969" s="301"/>
    </row>
    <row r="970" spans="1:13" ht="12.75" customHeight="1" x14ac:dyDescent="0.25">
      <c r="A970" s="238"/>
      <c r="M970" s="301"/>
    </row>
    <row r="971" spans="1:13" ht="12.75" customHeight="1" x14ac:dyDescent="0.25">
      <c r="A971" s="238"/>
      <c r="M971" s="301"/>
    </row>
    <row r="972" spans="1:13" ht="12.75" customHeight="1" x14ac:dyDescent="0.25">
      <c r="A972" s="238"/>
      <c r="M972" s="301"/>
    </row>
    <row r="973" spans="1:13" ht="12.75" customHeight="1" x14ac:dyDescent="0.25">
      <c r="A973" s="238"/>
      <c r="M973" s="301"/>
    </row>
    <row r="974" spans="1:13" ht="12.75" customHeight="1" x14ac:dyDescent="0.25">
      <c r="A974" s="238"/>
      <c r="M974" s="301"/>
    </row>
    <row r="975" spans="1:13" ht="12.75" customHeight="1" x14ac:dyDescent="0.25">
      <c r="A975" s="238"/>
      <c r="M975" s="301"/>
    </row>
    <row r="976" spans="1:13" ht="12.75" customHeight="1" x14ac:dyDescent="0.25">
      <c r="A976" s="238"/>
      <c r="M976" s="301"/>
    </row>
    <row r="977" spans="1:13" ht="12.75" customHeight="1" x14ac:dyDescent="0.25">
      <c r="A977" s="238"/>
      <c r="M977" s="301"/>
    </row>
    <row r="978" spans="1:13" ht="12.75" customHeight="1" x14ac:dyDescent="0.25">
      <c r="A978" s="238"/>
      <c r="M978" s="301"/>
    </row>
    <row r="979" spans="1:13" ht="12.75" customHeight="1" x14ac:dyDescent="0.25">
      <c r="A979" s="238"/>
      <c r="M979" s="301"/>
    </row>
    <row r="980" spans="1:13" ht="12.75" customHeight="1" x14ac:dyDescent="0.25">
      <c r="A980" s="238"/>
      <c r="M980" s="301"/>
    </row>
    <row r="981" spans="1:13" ht="12.75" customHeight="1" x14ac:dyDescent="0.25">
      <c r="A981" s="238"/>
      <c r="M981" s="301"/>
    </row>
    <row r="982" spans="1:13" ht="12.75" customHeight="1" x14ac:dyDescent="0.25">
      <c r="A982" s="238"/>
      <c r="M982" s="301"/>
    </row>
    <row r="983" spans="1:13" ht="12.75" customHeight="1" x14ac:dyDescent="0.25">
      <c r="A983" s="238"/>
      <c r="M983" s="301"/>
    </row>
    <row r="984" spans="1:13" ht="12.75" customHeight="1" x14ac:dyDescent="0.25">
      <c r="A984" s="238"/>
      <c r="M984" s="301"/>
    </row>
    <row r="985" spans="1:13" ht="12.75" customHeight="1" x14ac:dyDescent="0.25">
      <c r="A985" s="238"/>
      <c r="M985" s="301"/>
    </row>
    <row r="986" spans="1:13" ht="12.75" customHeight="1" x14ac:dyDescent="0.25">
      <c r="A986" s="238"/>
      <c r="M986" s="301"/>
    </row>
    <row r="987" spans="1:13" ht="12.75" customHeight="1" x14ac:dyDescent="0.25">
      <c r="A987" s="238"/>
      <c r="M987" s="301"/>
    </row>
    <row r="988" spans="1:13" ht="12.75" customHeight="1" x14ac:dyDescent="0.25">
      <c r="A988" s="238"/>
      <c r="M988" s="301"/>
    </row>
    <row r="989" spans="1:13" ht="12.75" customHeight="1" x14ac:dyDescent="0.25">
      <c r="A989" s="238"/>
      <c r="M989" s="301"/>
    </row>
    <row r="990" spans="1:13" ht="12.75" customHeight="1" x14ac:dyDescent="0.25">
      <c r="A990" s="238"/>
      <c r="M990" s="301"/>
    </row>
    <row r="991" spans="1:13" ht="12.75" customHeight="1" x14ac:dyDescent="0.25">
      <c r="A991" s="238"/>
      <c r="M991" s="301"/>
    </row>
    <row r="992" spans="1:13" ht="12.75" customHeight="1" x14ac:dyDescent="0.25">
      <c r="A992" s="238"/>
      <c r="M992" s="301"/>
    </row>
    <row r="993" spans="1:13" ht="12.75" customHeight="1" x14ac:dyDescent="0.25">
      <c r="A993" s="238"/>
      <c r="M993" s="301"/>
    </row>
    <row r="994" spans="1:13" ht="12.75" customHeight="1" x14ac:dyDescent="0.25">
      <c r="A994" s="238"/>
      <c r="M994" s="301"/>
    </row>
    <row r="995" spans="1:13" ht="12.75" customHeight="1" x14ac:dyDescent="0.25">
      <c r="A995" s="238"/>
      <c r="M995" s="301"/>
    </row>
    <row r="996" spans="1:13" ht="12.75" customHeight="1" x14ac:dyDescent="0.25">
      <c r="A996" s="238"/>
      <c r="M996" s="301"/>
    </row>
    <row r="997" spans="1:13" ht="12.75" customHeight="1" x14ac:dyDescent="0.25">
      <c r="A997" s="238"/>
      <c r="M997" s="301"/>
    </row>
    <row r="998" spans="1:13" ht="12.75" customHeight="1" x14ac:dyDescent="0.25">
      <c r="A998" s="238"/>
      <c r="M998" s="301"/>
    </row>
    <row r="999" spans="1:13" ht="12.75" customHeight="1" x14ac:dyDescent="0.25">
      <c r="A999" s="238"/>
      <c r="M999" s="301"/>
    </row>
    <row r="1000" spans="1:13" ht="12.75" customHeight="1" x14ac:dyDescent="0.25">
      <c r="A1000" s="238"/>
      <c r="M1000" s="301"/>
    </row>
  </sheetData>
  <mergeCells count="131">
    <mergeCell ref="J132:K132"/>
    <mergeCell ref="J134:K134"/>
    <mergeCell ref="E169:F169"/>
    <mergeCell ref="B171:B172"/>
    <mergeCell ref="C171:C172"/>
    <mergeCell ref="H171:K171"/>
    <mergeCell ref="D171:D172"/>
    <mergeCell ref="E171:G171"/>
    <mergeCell ref="L171:L172"/>
    <mergeCell ref="J172:K172"/>
    <mergeCell ref="A1:M1"/>
    <mergeCell ref="C7:E7"/>
    <mergeCell ref="C9:E9"/>
    <mergeCell ref="C11:E11"/>
    <mergeCell ref="J122:K122"/>
    <mergeCell ref="J124:K124"/>
    <mergeCell ref="J126:K126"/>
    <mergeCell ref="J128:K128"/>
    <mergeCell ref="J130:K130"/>
    <mergeCell ref="J173:K173"/>
    <mergeCell ref="J174:K174"/>
    <mergeCell ref="J175:K175"/>
    <mergeCell ref="J176:K176"/>
    <mergeCell ref="J177:K177"/>
    <mergeCell ref="J178:K178"/>
    <mergeCell ref="J179:K179"/>
    <mergeCell ref="J180:K180"/>
    <mergeCell ref="J181:K181"/>
    <mergeCell ref="J182:K182"/>
    <mergeCell ref="J183:K183"/>
    <mergeCell ref="J184:K184"/>
    <mergeCell ref="J185:K185"/>
    <mergeCell ref="J186:K186"/>
    <mergeCell ref="J187:K187"/>
    <mergeCell ref="J188:K188"/>
    <mergeCell ref="E206:F206"/>
    <mergeCell ref="B208:B209"/>
    <mergeCell ref="C208:C209"/>
    <mergeCell ref="D208:D209"/>
    <mergeCell ref="E208:G208"/>
    <mergeCell ref="H208:K208"/>
    <mergeCell ref="L208:L209"/>
    <mergeCell ref="J209:K209"/>
    <mergeCell ref="E241:F241"/>
    <mergeCell ref="B243:B244"/>
    <mergeCell ref="C243:C244"/>
    <mergeCell ref="D243:D244"/>
    <mergeCell ref="E243:G243"/>
    <mergeCell ref="H243:K243"/>
    <mergeCell ref="L243:L244"/>
    <mergeCell ref="J219:K219"/>
    <mergeCell ref="J220:K220"/>
    <mergeCell ref="J221:K221"/>
    <mergeCell ref="J222:K222"/>
    <mergeCell ref="J223:K223"/>
    <mergeCell ref="J210:K210"/>
    <mergeCell ref="J211:K211"/>
    <mergeCell ref="J212:K212"/>
    <mergeCell ref="J213:K213"/>
    <mergeCell ref="J214:K214"/>
    <mergeCell ref="J215:K215"/>
    <mergeCell ref="J216:K216"/>
    <mergeCell ref="J217:K217"/>
    <mergeCell ref="J218:K218"/>
    <mergeCell ref="L436:O437"/>
    <mergeCell ref="S436:S437"/>
    <mergeCell ref="L443:L445"/>
    <mergeCell ref="M443:M445"/>
    <mergeCell ref="L446:M446"/>
    <mergeCell ref="E380:F380"/>
    <mergeCell ref="H380:I380"/>
    <mergeCell ref="E381:F381"/>
    <mergeCell ref="H381:I381"/>
    <mergeCell ref="E382:F382"/>
    <mergeCell ref="H382:I382"/>
    <mergeCell ref="H383:I383"/>
    <mergeCell ref="E383:F383"/>
    <mergeCell ref="E385:F385"/>
    <mergeCell ref="T440:Y447"/>
    <mergeCell ref="M442:S442"/>
    <mergeCell ref="N443:S446"/>
    <mergeCell ref="M450:S450"/>
    <mergeCell ref="M440:S440"/>
    <mergeCell ref="J244:K244"/>
    <mergeCell ref="J245:K245"/>
    <mergeCell ref="J246:K246"/>
    <mergeCell ref="J247:K247"/>
    <mergeCell ref="J248:K248"/>
    <mergeCell ref="J249:K249"/>
    <mergeCell ref="J250:K250"/>
    <mergeCell ref="J251:K251"/>
    <mergeCell ref="J252:K252"/>
    <mergeCell ref="J253:K253"/>
    <mergeCell ref="J254:K254"/>
    <mergeCell ref="J255:K255"/>
    <mergeCell ref="J256:K256"/>
    <mergeCell ref="J257:K257"/>
    <mergeCell ref="J258:K258"/>
    <mergeCell ref="J259:K259"/>
    <mergeCell ref="J260:K260"/>
    <mergeCell ref="J261:K261"/>
    <mergeCell ref="J284:K284"/>
    <mergeCell ref="E279:F279"/>
    <mergeCell ref="B281:B282"/>
    <mergeCell ref="C281:C282"/>
    <mergeCell ref="H281:K281"/>
    <mergeCell ref="D281:D282"/>
    <mergeCell ref="E281:G281"/>
    <mergeCell ref="L281:L282"/>
    <mergeCell ref="J282:K282"/>
    <mergeCell ref="J283:K283"/>
    <mergeCell ref="J294:K294"/>
    <mergeCell ref="J295:K295"/>
    <mergeCell ref="J296:K296"/>
    <mergeCell ref="J297:K297"/>
    <mergeCell ref="J298:K298"/>
    <mergeCell ref="J299:K299"/>
    <mergeCell ref="D428:F428"/>
    <mergeCell ref="J285:K285"/>
    <mergeCell ref="J286:K286"/>
    <mergeCell ref="J287:K287"/>
    <mergeCell ref="J288:K288"/>
    <mergeCell ref="J289:K289"/>
    <mergeCell ref="J290:K290"/>
    <mergeCell ref="J291:K291"/>
    <mergeCell ref="J292:K292"/>
    <mergeCell ref="J293:K293"/>
    <mergeCell ref="E386:F386"/>
    <mergeCell ref="E387:F387"/>
    <mergeCell ref="E388:F388"/>
    <mergeCell ref="E389:F389"/>
  </mergeCells>
  <printOptions horizontalCentered="1"/>
  <pageMargins left="0" right="0" top="0.2361111111111111" bottom="0" header="0" footer="0"/>
  <pageSetup paperSize="9" orientation="portrait"/>
  <rowBreaks count="3" manualBreakCount="3">
    <brk id="306" man="1"/>
    <brk id="101" man="1"/>
    <brk id="20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Entrada Ano1</vt:lpstr>
      <vt:lpstr>Remuneração e Depreciação Ano1</vt:lpstr>
      <vt:lpstr>Custos Ano1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Wandemberg Rodrigo Medeiros</dc:creator>
  <cp:lastModifiedBy>Mateus Costa</cp:lastModifiedBy>
  <dcterms:created xsi:type="dcterms:W3CDTF">2022-05-02T21:22:56Z</dcterms:created>
  <dcterms:modified xsi:type="dcterms:W3CDTF">2026-02-11T02:12:05Z</dcterms:modified>
</cp:coreProperties>
</file>